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ne/AKB/MSKAP/NM Veteraner/NM Veteran 2022/"/>
    </mc:Choice>
  </mc:AlternateContent>
  <xr:revisionPtr revIDLastSave="0" documentId="13_ncr:1_{D7DDED16-F388-A948-A597-B43116B61C4D}" xr6:coauthVersionLast="47" xr6:coauthVersionMax="47" xr10:uidLastSave="{00000000-0000-0000-0000-000000000000}"/>
  <bookViews>
    <workbookView xWindow="320" yWindow="520" windowWidth="25600" windowHeight="14520" xr2:uid="{00000000-000D-0000-FFFF-FFFF00000000}"/>
  </bookViews>
  <sheets>
    <sheet name="P1" sheetId="10" r:id="rId1"/>
    <sheet name="P2" sheetId="9" r:id="rId2"/>
    <sheet name="P3" sheetId="14" r:id="rId3"/>
    <sheet name="P4" sheetId="15" r:id="rId4"/>
    <sheet name="P5" sheetId="16" r:id="rId5"/>
    <sheet name="Resultat NM Veteran" sheetId="44" r:id="rId6"/>
    <sheet name="Ranking NM Veteran" sheetId="43" r:id="rId7"/>
    <sheet name="NM Veteran Lag finale" sheetId="40" r:id="rId8"/>
    <sheet name="Meltzer-Faber" sheetId="37" state="hidden" r:id="rId9"/>
    <sheet name="Module1" sheetId="2" state="veryHidden" r:id="rId10"/>
  </sheets>
  <definedNames>
    <definedName name="_xlnm.Print_Area" localSheetId="7">'NM Veteran Lag finale'!$A$1:$P$98</definedName>
    <definedName name="_xlnm.Print_Area" localSheetId="0">'P1'!$A$1:$T$39</definedName>
    <definedName name="_xlnm.Print_Area" localSheetId="1">'P2'!$A$1:$T$39</definedName>
    <definedName name="_xlnm.Print_Area" localSheetId="2">'P3'!$A$1:$T$39</definedName>
    <definedName name="_xlnm.Print_Area" localSheetId="3">'P4'!$A$1:$T$39</definedName>
    <definedName name="_xlnm.Print_Area" localSheetId="4">'P5'!$A$1:$T$39</definedName>
    <definedName name="_xlnm.Print_Area" localSheetId="6">'Ranking NM Veteran'!$A$1:$Q$57</definedName>
    <definedName name="_xlnm.Print_Area" localSheetId="5">'Resultat NM Veteran'!$A$1:$Q$95</definedName>
    <definedName name="_xlnm.Print_Titles" localSheetId="7">'NM Veteran Lag finale'!#REF!</definedName>
    <definedName name="_xlnm.Print_Titles" localSheetId="6">'Ranking NM Veteran'!#REF!</definedName>
    <definedName name="_xlnm.Print_Titles" localSheetId="5">'Resultat NM Veteran'!#REF!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F6" i="44" l="1"/>
  <c r="AA24" i="9"/>
  <c r="AA24" i="15"/>
  <c r="AA24" i="16"/>
  <c r="AA24" i="10"/>
  <c r="Z24" i="9"/>
  <c r="Z24" i="15"/>
  <c r="Z24" i="16"/>
  <c r="Z24" i="10"/>
  <c r="AA23" i="9"/>
  <c r="AA23" i="15"/>
  <c r="AA23" i="16"/>
  <c r="AA23" i="10"/>
  <c r="Z23" i="9"/>
  <c r="Z23" i="15"/>
  <c r="Z23" i="16"/>
  <c r="Z23" i="10"/>
  <c r="AA22" i="9"/>
  <c r="AA22" i="15"/>
  <c r="AA22" i="10"/>
  <c r="Z22" i="9"/>
  <c r="Z22" i="15"/>
  <c r="Z22" i="10"/>
  <c r="AA21" i="15"/>
  <c r="AA21" i="10"/>
  <c r="Z21" i="15"/>
  <c r="Z21" i="10"/>
  <c r="AA20" i="15"/>
  <c r="AA20" i="10"/>
  <c r="Z20" i="15"/>
  <c r="Z20" i="10"/>
  <c r="AA19" i="15"/>
  <c r="AA19" i="10"/>
  <c r="Z19" i="15"/>
  <c r="Z19" i="10"/>
  <c r="AA18" i="15"/>
  <c r="Z18" i="15"/>
  <c r="AA17" i="15"/>
  <c r="Z17" i="15"/>
  <c r="AA16" i="15"/>
  <c r="Z16" i="15"/>
  <c r="G93" i="44"/>
  <c r="G95" i="44"/>
  <c r="G91" i="44"/>
  <c r="G89" i="44"/>
  <c r="G85" i="44"/>
  <c r="G87" i="44"/>
  <c r="G83" i="44"/>
  <c r="G82" i="44"/>
  <c r="G80" i="44"/>
  <c r="G79" i="44"/>
  <c r="G77" i="44"/>
  <c r="G75" i="44"/>
  <c r="G74" i="44"/>
  <c r="G73" i="44"/>
  <c r="G70" i="44"/>
  <c r="G71" i="44"/>
  <c r="G66" i="44"/>
  <c r="G68" i="44"/>
  <c r="G63" i="44"/>
  <c r="G62" i="44"/>
  <c r="G64" i="44"/>
  <c r="G60" i="44"/>
  <c r="G59" i="44"/>
  <c r="G57" i="44"/>
  <c r="G55" i="44"/>
  <c r="G53" i="44"/>
  <c r="G51" i="44"/>
  <c r="G49" i="44"/>
  <c r="G47" i="44"/>
  <c r="G45" i="44"/>
  <c r="G43" i="44"/>
  <c r="G41" i="44"/>
  <c r="G39" i="44"/>
  <c r="G33" i="44"/>
  <c r="G35" i="44"/>
  <c r="G27" i="44"/>
  <c r="G31" i="44"/>
  <c r="G29" i="44"/>
  <c r="G30" i="44"/>
  <c r="G19" i="44"/>
  <c r="G21" i="44"/>
  <c r="G17" i="44"/>
  <c r="G15" i="44"/>
  <c r="G23" i="44"/>
  <c r="G13" i="44"/>
  <c r="G25" i="44"/>
  <c r="G10" i="44"/>
  <c r="G11" i="44"/>
  <c r="G8" i="44"/>
  <c r="G6" i="44"/>
  <c r="G35" i="43" l="1"/>
  <c r="G47" i="43"/>
  <c r="G48" i="43"/>
  <c r="G52" i="43"/>
  <c r="G49" i="43"/>
  <c r="G32" i="43"/>
  <c r="G46" i="43"/>
  <c r="G57" i="43"/>
  <c r="G38" i="43"/>
  <c r="G44" i="43"/>
  <c r="G54" i="43"/>
  <c r="G29" i="43"/>
  <c r="G55" i="43"/>
  <c r="G41" i="43"/>
  <c r="G40" i="43"/>
  <c r="G50" i="43"/>
  <c r="G51" i="43"/>
  <c r="G53" i="43"/>
  <c r="G45" i="43"/>
  <c r="G31" i="43"/>
  <c r="G34" i="43"/>
  <c r="G33" i="43"/>
  <c r="G30" i="43"/>
  <c r="G37" i="43"/>
  <c r="G43" i="43"/>
  <c r="G56" i="43"/>
  <c r="G36" i="43"/>
  <c r="G28" i="43"/>
  <c r="G58" i="43"/>
  <c r="G42" i="43"/>
  <c r="G27" i="43"/>
  <c r="G39" i="43"/>
  <c r="G26" i="43"/>
  <c r="G8" i="43"/>
  <c r="G18" i="43"/>
  <c r="G19" i="43"/>
  <c r="G13" i="43"/>
  <c r="G17" i="43"/>
  <c r="G14" i="43"/>
  <c r="G22" i="43"/>
  <c r="G20" i="43"/>
  <c r="G9" i="43"/>
  <c r="G10" i="43"/>
  <c r="G21" i="43"/>
  <c r="G15" i="43"/>
  <c r="G6" i="43"/>
  <c r="G12" i="43"/>
  <c r="G16" i="43"/>
  <c r="G7" i="43"/>
  <c r="G11" i="43"/>
  <c r="E31" i="44" l="1"/>
  <c r="E9" i="40" l="1"/>
  <c r="E20" i="43"/>
  <c r="M93" i="44"/>
  <c r="L93" i="44"/>
  <c r="K93" i="44"/>
  <c r="J93" i="44"/>
  <c r="I93" i="44"/>
  <c r="H93" i="44"/>
  <c r="F93" i="44"/>
  <c r="E93" i="44"/>
  <c r="D93" i="44"/>
  <c r="C93" i="44"/>
  <c r="B93" i="44"/>
  <c r="M95" i="44"/>
  <c r="L95" i="44"/>
  <c r="K95" i="44"/>
  <c r="J95" i="44"/>
  <c r="I95" i="44"/>
  <c r="H95" i="44"/>
  <c r="F95" i="44"/>
  <c r="E95" i="44"/>
  <c r="D95" i="44"/>
  <c r="C95" i="44"/>
  <c r="B95" i="44"/>
  <c r="M91" i="44"/>
  <c r="L91" i="44"/>
  <c r="K91" i="44"/>
  <c r="J91" i="44"/>
  <c r="I91" i="44"/>
  <c r="H91" i="44"/>
  <c r="F91" i="44"/>
  <c r="E91" i="44"/>
  <c r="D91" i="44"/>
  <c r="C91" i="44"/>
  <c r="B91" i="44"/>
  <c r="M89" i="44"/>
  <c r="L89" i="44"/>
  <c r="K89" i="44"/>
  <c r="J89" i="44"/>
  <c r="I89" i="44"/>
  <c r="H89" i="44"/>
  <c r="F89" i="44"/>
  <c r="E89" i="44"/>
  <c r="D89" i="44"/>
  <c r="C89" i="44"/>
  <c r="B89" i="44"/>
  <c r="M87" i="44"/>
  <c r="L87" i="44"/>
  <c r="K87" i="44"/>
  <c r="J87" i="44"/>
  <c r="I87" i="44"/>
  <c r="H87" i="44"/>
  <c r="F87" i="44"/>
  <c r="E87" i="44"/>
  <c r="D87" i="44"/>
  <c r="C87" i="44"/>
  <c r="B87" i="44"/>
  <c r="M79" i="44"/>
  <c r="L79" i="44"/>
  <c r="K79" i="44"/>
  <c r="J79" i="44"/>
  <c r="I79" i="44"/>
  <c r="H79" i="44"/>
  <c r="F79" i="44"/>
  <c r="E79" i="44"/>
  <c r="D79" i="44"/>
  <c r="C79" i="44"/>
  <c r="B79" i="44"/>
  <c r="M33" i="44"/>
  <c r="L33" i="44"/>
  <c r="K33" i="44"/>
  <c r="J33" i="44"/>
  <c r="I33" i="44"/>
  <c r="H33" i="44"/>
  <c r="F33" i="44"/>
  <c r="E33" i="44"/>
  <c r="D33" i="44"/>
  <c r="C33" i="44"/>
  <c r="B33" i="44"/>
  <c r="M70" i="44"/>
  <c r="L70" i="44"/>
  <c r="K70" i="44"/>
  <c r="J70" i="44"/>
  <c r="I70" i="44"/>
  <c r="H70" i="44"/>
  <c r="F70" i="44"/>
  <c r="E70" i="44"/>
  <c r="D70" i="44"/>
  <c r="C70" i="44"/>
  <c r="B70" i="44"/>
  <c r="M63" i="44"/>
  <c r="L63" i="44"/>
  <c r="K63" i="44"/>
  <c r="J63" i="44"/>
  <c r="I63" i="44"/>
  <c r="H63" i="44"/>
  <c r="F63" i="44"/>
  <c r="E63" i="44"/>
  <c r="D63" i="44"/>
  <c r="C63" i="44"/>
  <c r="B63" i="44"/>
  <c r="M21" i="44"/>
  <c r="L21" i="44"/>
  <c r="K21" i="44"/>
  <c r="J21" i="44"/>
  <c r="I21" i="44"/>
  <c r="H21" i="44"/>
  <c r="F21" i="44"/>
  <c r="E21" i="44"/>
  <c r="D21" i="44"/>
  <c r="C21" i="44"/>
  <c r="B21" i="44"/>
  <c r="M19" i="44"/>
  <c r="L19" i="44"/>
  <c r="K19" i="44"/>
  <c r="J19" i="44"/>
  <c r="I19" i="44"/>
  <c r="H19" i="44"/>
  <c r="F19" i="44"/>
  <c r="E19" i="44"/>
  <c r="D19" i="44"/>
  <c r="C19" i="44"/>
  <c r="B19" i="44"/>
  <c r="M25" i="44"/>
  <c r="L25" i="44"/>
  <c r="K25" i="44"/>
  <c r="J25" i="44"/>
  <c r="I25" i="44"/>
  <c r="H25" i="44"/>
  <c r="F25" i="44"/>
  <c r="E25" i="44"/>
  <c r="D25" i="44"/>
  <c r="C25" i="44"/>
  <c r="B25" i="44"/>
  <c r="M47" i="44"/>
  <c r="L47" i="44"/>
  <c r="K47" i="44"/>
  <c r="J47" i="44"/>
  <c r="I47" i="44"/>
  <c r="H47" i="44"/>
  <c r="F47" i="44"/>
  <c r="E47" i="44"/>
  <c r="D47" i="44"/>
  <c r="C47" i="44"/>
  <c r="B47" i="44"/>
  <c r="M85" i="44"/>
  <c r="L85" i="44"/>
  <c r="K85" i="44"/>
  <c r="J85" i="44"/>
  <c r="I85" i="44"/>
  <c r="H85" i="44"/>
  <c r="F85" i="44"/>
  <c r="E85" i="44"/>
  <c r="D85" i="44"/>
  <c r="C85" i="44"/>
  <c r="B85" i="44"/>
  <c r="M83" i="44"/>
  <c r="L83" i="44"/>
  <c r="K83" i="44"/>
  <c r="J83" i="44"/>
  <c r="I83" i="44"/>
  <c r="H83" i="44"/>
  <c r="F83" i="44"/>
  <c r="E83" i="44"/>
  <c r="D83" i="44"/>
  <c r="C83" i="44"/>
  <c r="B83" i="44"/>
  <c r="M82" i="44"/>
  <c r="L82" i="44"/>
  <c r="K82" i="44"/>
  <c r="J82" i="44"/>
  <c r="I82" i="44"/>
  <c r="H82" i="44"/>
  <c r="F82" i="44"/>
  <c r="E82" i="44"/>
  <c r="D82" i="44"/>
  <c r="C82" i="44"/>
  <c r="B82" i="44"/>
  <c r="M80" i="44"/>
  <c r="L80" i="44"/>
  <c r="K80" i="44"/>
  <c r="J80" i="44"/>
  <c r="I80" i="44"/>
  <c r="H80" i="44"/>
  <c r="F80" i="44"/>
  <c r="E80" i="44"/>
  <c r="D80" i="44"/>
  <c r="C80" i="44"/>
  <c r="B80" i="44"/>
  <c r="M77" i="44"/>
  <c r="L77" i="44"/>
  <c r="K77" i="44"/>
  <c r="J77" i="44"/>
  <c r="I77" i="44"/>
  <c r="H77" i="44"/>
  <c r="F77" i="44"/>
  <c r="E77" i="44"/>
  <c r="D77" i="44"/>
  <c r="C77" i="44"/>
  <c r="B77" i="44"/>
  <c r="M73" i="44"/>
  <c r="L73" i="44"/>
  <c r="K73" i="44"/>
  <c r="J73" i="44"/>
  <c r="I73" i="44"/>
  <c r="H73" i="44"/>
  <c r="F73" i="44"/>
  <c r="E73" i="44"/>
  <c r="D73" i="44"/>
  <c r="C73" i="44"/>
  <c r="B73" i="44"/>
  <c r="M74" i="44"/>
  <c r="L74" i="44"/>
  <c r="K74" i="44"/>
  <c r="J74" i="44"/>
  <c r="I74" i="44"/>
  <c r="H74" i="44"/>
  <c r="F74" i="44"/>
  <c r="E74" i="44"/>
  <c r="D74" i="44"/>
  <c r="C74" i="44"/>
  <c r="B74" i="44"/>
  <c r="M75" i="44"/>
  <c r="L75" i="44"/>
  <c r="K75" i="44"/>
  <c r="J75" i="44"/>
  <c r="I75" i="44"/>
  <c r="H75" i="44"/>
  <c r="F75" i="44"/>
  <c r="E75" i="44"/>
  <c r="D75" i="44"/>
  <c r="C75" i="44"/>
  <c r="B75" i="44"/>
  <c r="M17" i="44"/>
  <c r="L17" i="44"/>
  <c r="K17" i="44"/>
  <c r="J17" i="44"/>
  <c r="I17" i="44"/>
  <c r="H17" i="44"/>
  <c r="F17" i="44"/>
  <c r="E17" i="44"/>
  <c r="D17" i="44"/>
  <c r="C17" i="44"/>
  <c r="B17" i="44"/>
  <c r="M15" i="44"/>
  <c r="L15" i="44"/>
  <c r="K15" i="44"/>
  <c r="J15" i="44"/>
  <c r="I15" i="44"/>
  <c r="H15" i="44"/>
  <c r="F15" i="44"/>
  <c r="E15" i="44"/>
  <c r="D15" i="44"/>
  <c r="C15" i="44"/>
  <c r="B15" i="44"/>
  <c r="M23" i="44"/>
  <c r="L23" i="44"/>
  <c r="K23" i="44"/>
  <c r="J23" i="44"/>
  <c r="I23" i="44"/>
  <c r="H23" i="44"/>
  <c r="F23" i="44"/>
  <c r="E23" i="44"/>
  <c r="D23" i="44"/>
  <c r="C23" i="44"/>
  <c r="B23" i="44"/>
  <c r="M13" i="44"/>
  <c r="L13" i="44"/>
  <c r="K13" i="44"/>
  <c r="J13" i="44"/>
  <c r="I13" i="44"/>
  <c r="H13" i="44"/>
  <c r="F13" i="44"/>
  <c r="E13" i="44"/>
  <c r="D13" i="44"/>
  <c r="C13" i="44"/>
  <c r="B13" i="44"/>
  <c r="M10" i="44"/>
  <c r="L10" i="44"/>
  <c r="K10" i="44"/>
  <c r="J10" i="44"/>
  <c r="I10" i="44"/>
  <c r="H10" i="44"/>
  <c r="F10" i="44"/>
  <c r="E10" i="44"/>
  <c r="D10" i="44"/>
  <c r="C10" i="44"/>
  <c r="B10" i="44"/>
  <c r="M11" i="44"/>
  <c r="L11" i="44"/>
  <c r="K11" i="44"/>
  <c r="J11" i="44"/>
  <c r="I11" i="44"/>
  <c r="H11" i="44"/>
  <c r="F11" i="44"/>
  <c r="E11" i="44"/>
  <c r="D11" i="44"/>
  <c r="C11" i="44"/>
  <c r="B11" i="44"/>
  <c r="M8" i="44"/>
  <c r="L8" i="44"/>
  <c r="K8" i="44"/>
  <c r="J8" i="44"/>
  <c r="I8" i="44"/>
  <c r="H8" i="44"/>
  <c r="F8" i="44"/>
  <c r="E8" i="44"/>
  <c r="D8" i="44"/>
  <c r="C8" i="44"/>
  <c r="B8" i="44"/>
  <c r="M6" i="44"/>
  <c r="L6" i="44"/>
  <c r="K6" i="44"/>
  <c r="J6" i="44"/>
  <c r="I6" i="44"/>
  <c r="H6" i="44"/>
  <c r="E6" i="44"/>
  <c r="D6" i="44"/>
  <c r="C6" i="44"/>
  <c r="B6" i="44"/>
  <c r="M55" i="44"/>
  <c r="L55" i="44"/>
  <c r="K55" i="44"/>
  <c r="J55" i="44"/>
  <c r="I55" i="44"/>
  <c r="H55" i="44"/>
  <c r="F55" i="44"/>
  <c r="E55" i="44"/>
  <c r="D55" i="44"/>
  <c r="C55" i="44"/>
  <c r="B55" i="44"/>
  <c r="M53" i="44"/>
  <c r="L53" i="44"/>
  <c r="K53" i="44"/>
  <c r="J53" i="44"/>
  <c r="I53" i="44"/>
  <c r="H53" i="44"/>
  <c r="F53" i="44"/>
  <c r="E53" i="44"/>
  <c r="D53" i="44"/>
  <c r="C53" i="44"/>
  <c r="B53" i="44"/>
  <c r="M51" i="44"/>
  <c r="L51" i="44"/>
  <c r="K51" i="44"/>
  <c r="J51" i="44"/>
  <c r="I51" i="44"/>
  <c r="H51" i="44"/>
  <c r="F51" i="44"/>
  <c r="E51" i="44"/>
  <c r="D51" i="44"/>
  <c r="C51" i="44"/>
  <c r="B51" i="44"/>
  <c r="M49" i="44"/>
  <c r="L49" i="44"/>
  <c r="K49" i="44"/>
  <c r="J49" i="44"/>
  <c r="I49" i="44"/>
  <c r="H49" i="44"/>
  <c r="F49" i="44"/>
  <c r="E49" i="44"/>
  <c r="D49" i="44"/>
  <c r="C49" i="44"/>
  <c r="B49" i="44"/>
  <c r="M45" i="44"/>
  <c r="L45" i="44"/>
  <c r="K45" i="44"/>
  <c r="J45" i="44"/>
  <c r="I45" i="44"/>
  <c r="H45" i="44"/>
  <c r="F45" i="44"/>
  <c r="E45" i="44"/>
  <c r="D45" i="44"/>
  <c r="C45" i="44"/>
  <c r="B45" i="44"/>
  <c r="M43" i="44"/>
  <c r="L43" i="44"/>
  <c r="K43" i="44"/>
  <c r="J43" i="44"/>
  <c r="I43" i="44"/>
  <c r="H43" i="44"/>
  <c r="F43" i="44"/>
  <c r="E43" i="44"/>
  <c r="D43" i="44"/>
  <c r="C43" i="44"/>
  <c r="B43" i="44"/>
  <c r="M41" i="44"/>
  <c r="L41" i="44"/>
  <c r="K41" i="44"/>
  <c r="J41" i="44"/>
  <c r="I41" i="44"/>
  <c r="H41" i="44"/>
  <c r="F41" i="44"/>
  <c r="E41" i="44"/>
  <c r="D41" i="44"/>
  <c r="C41" i="44"/>
  <c r="B41" i="44"/>
  <c r="M39" i="44"/>
  <c r="L39" i="44"/>
  <c r="K39" i="44"/>
  <c r="J39" i="44"/>
  <c r="I39" i="44"/>
  <c r="H39" i="44"/>
  <c r="F39" i="44"/>
  <c r="E39" i="44"/>
  <c r="D39" i="44"/>
  <c r="C39" i="44"/>
  <c r="B39" i="44"/>
  <c r="M35" i="44"/>
  <c r="L35" i="44"/>
  <c r="K35" i="44"/>
  <c r="J35" i="44"/>
  <c r="I35" i="44"/>
  <c r="H35" i="44"/>
  <c r="F35" i="44"/>
  <c r="E35" i="44"/>
  <c r="D35" i="44"/>
  <c r="C35" i="44"/>
  <c r="B35" i="44"/>
  <c r="M29" i="44"/>
  <c r="L29" i="44"/>
  <c r="K29" i="44"/>
  <c r="J29" i="44"/>
  <c r="I29" i="44"/>
  <c r="H29" i="44"/>
  <c r="F29" i="44"/>
  <c r="E29" i="44"/>
  <c r="D29" i="44"/>
  <c r="C29" i="44"/>
  <c r="B29" i="44"/>
  <c r="M30" i="44"/>
  <c r="L30" i="44"/>
  <c r="K30" i="44"/>
  <c r="J30" i="44"/>
  <c r="I30" i="44"/>
  <c r="H30" i="44"/>
  <c r="F30" i="44"/>
  <c r="E30" i="44"/>
  <c r="D30" i="44"/>
  <c r="C30" i="44"/>
  <c r="B30" i="44"/>
  <c r="M31" i="44"/>
  <c r="L31" i="44"/>
  <c r="K31" i="44"/>
  <c r="J31" i="44"/>
  <c r="I31" i="44"/>
  <c r="H31" i="44"/>
  <c r="F31" i="44"/>
  <c r="D31" i="44"/>
  <c r="C31" i="44"/>
  <c r="B31" i="44"/>
  <c r="M27" i="44"/>
  <c r="L27" i="44"/>
  <c r="K27" i="44"/>
  <c r="J27" i="44"/>
  <c r="I27" i="44"/>
  <c r="H27" i="44"/>
  <c r="F27" i="44"/>
  <c r="E27" i="44"/>
  <c r="D27" i="44"/>
  <c r="C27" i="44"/>
  <c r="B27" i="44"/>
  <c r="M71" i="44"/>
  <c r="L71" i="44"/>
  <c r="K71" i="44"/>
  <c r="J71" i="44"/>
  <c r="I71" i="44"/>
  <c r="H71" i="44"/>
  <c r="F71" i="44"/>
  <c r="E71" i="44"/>
  <c r="D71" i="44"/>
  <c r="C71" i="44"/>
  <c r="B71" i="44"/>
  <c r="M68" i="44"/>
  <c r="L68" i="44"/>
  <c r="K68" i="44"/>
  <c r="J68" i="44"/>
  <c r="I68" i="44"/>
  <c r="H68" i="44"/>
  <c r="F68" i="44"/>
  <c r="E68" i="44"/>
  <c r="D68" i="44"/>
  <c r="C68" i="44"/>
  <c r="B68" i="44"/>
  <c r="M66" i="44"/>
  <c r="L66" i="44"/>
  <c r="K66" i="44"/>
  <c r="J66" i="44"/>
  <c r="I66" i="44"/>
  <c r="H66" i="44"/>
  <c r="F66" i="44"/>
  <c r="E66" i="44"/>
  <c r="D66" i="44"/>
  <c r="C66" i="44"/>
  <c r="B66" i="44"/>
  <c r="M64" i="44"/>
  <c r="L64" i="44"/>
  <c r="K64" i="44"/>
  <c r="J64" i="44"/>
  <c r="I64" i="44"/>
  <c r="H64" i="44"/>
  <c r="F64" i="44"/>
  <c r="E64" i="44"/>
  <c r="D64" i="44"/>
  <c r="C64" i="44"/>
  <c r="B64" i="44"/>
  <c r="M62" i="44"/>
  <c r="L62" i="44"/>
  <c r="K62" i="44"/>
  <c r="J62" i="44"/>
  <c r="I62" i="44"/>
  <c r="H62" i="44"/>
  <c r="F62" i="44"/>
  <c r="E62" i="44"/>
  <c r="D62" i="44"/>
  <c r="C62" i="44"/>
  <c r="B62" i="44"/>
  <c r="M59" i="44"/>
  <c r="L59" i="44"/>
  <c r="K59" i="44"/>
  <c r="J59" i="44"/>
  <c r="I59" i="44"/>
  <c r="H59" i="44"/>
  <c r="F59" i="44"/>
  <c r="E59" i="44"/>
  <c r="D59" i="44"/>
  <c r="C59" i="44"/>
  <c r="B59" i="44"/>
  <c r="M60" i="44"/>
  <c r="L60" i="44"/>
  <c r="K60" i="44"/>
  <c r="J60" i="44"/>
  <c r="I60" i="44"/>
  <c r="H60" i="44"/>
  <c r="F60" i="44"/>
  <c r="E60" i="44"/>
  <c r="D60" i="44"/>
  <c r="C60" i="44"/>
  <c r="B60" i="44"/>
  <c r="M57" i="44"/>
  <c r="L57" i="44"/>
  <c r="K57" i="44"/>
  <c r="J57" i="44"/>
  <c r="I57" i="44"/>
  <c r="H57" i="44"/>
  <c r="F57" i="44"/>
  <c r="E57" i="44"/>
  <c r="D57" i="44"/>
  <c r="C57" i="44"/>
  <c r="B57" i="44"/>
  <c r="N2" i="44"/>
  <c r="F2" i="44"/>
  <c r="A2" i="44"/>
  <c r="AB22" i="9" l="1"/>
  <c r="AB23" i="9"/>
  <c r="AB24" i="9"/>
  <c r="AB16" i="15"/>
  <c r="AB17" i="15"/>
  <c r="AB18" i="15"/>
  <c r="AB19" i="15"/>
  <c r="AB20" i="15"/>
  <c r="AB21" i="15"/>
  <c r="AB22" i="15"/>
  <c r="AB23" i="15"/>
  <c r="AB24" i="15"/>
  <c r="AB23" i="16"/>
  <c r="AB24" i="16"/>
  <c r="AB19" i="10"/>
  <c r="AB20" i="10"/>
  <c r="AB21" i="10"/>
  <c r="AB22" i="10"/>
  <c r="AB23" i="10"/>
  <c r="AB24" i="10"/>
  <c r="W10" i="9" l="1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10" i="14"/>
  <c r="W11" i="14"/>
  <c r="W12" i="14"/>
  <c r="W13" i="14"/>
  <c r="W14" i="14"/>
  <c r="W15" i="14"/>
  <c r="W16" i="14"/>
  <c r="W17" i="14"/>
  <c r="W18" i="14"/>
  <c r="W19" i="14"/>
  <c r="W20" i="14"/>
  <c r="AB20" i="14" s="1"/>
  <c r="W21" i="14"/>
  <c r="AB21" i="14" s="1"/>
  <c r="W22" i="14"/>
  <c r="AB22" i="14" s="1"/>
  <c r="W23" i="14"/>
  <c r="AB23" i="14" s="1"/>
  <c r="W24" i="14"/>
  <c r="AB24" i="14" s="1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10" i="16"/>
  <c r="W11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9" i="9"/>
  <c r="W9" i="14"/>
  <c r="W9" i="15"/>
  <c r="W9" i="16"/>
  <c r="W9" i="10"/>
  <c r="M35" i="43" l="1"/>
  <c r="L35" i="43"/>
  <c r="K35" i="43"/>
  <c r="J35" i="43"/>
  <c r="I35" i="43"/>
  <c r="H35" i="43"/>
  <c r="F35" i="43"/>
  <c r="E35" i="43"/>
  <c r="D35" i="43"/>
  <c r="C35" i="43"/>
  <c r="B35" i="43"/>
  <c r="M47" i="43"/>
  <c r="L47" i="43"/>
  <c r="K47" i="43"/>
  <c r="J47" i="43"/>
  <c r="I47" i="43"/>
  <c r="H47" i="43"/>
  <c r="F47" i="43"/>
  <c r="E47" i="43"/>
  <c r="D47" i="43"/>
  <c r="C47" i="43"/>
  <c r="B47" i="43"/>
  <c r="M48" i="43"/>
  <c r="L48" i="43"/>
  <c r="K48" i="43"/>
  <c r="J48" i="43"/>
  <c r="I48" i="43"/>
  <c r="H48" i="43"/>
  <c r="F48" i="43"/>
  <c r="E48" i="43"/>
  <c r="D48" i="43"/>
  <c r="C48" i="43"/>
  <c r="B48" i="43"/>
  <c r="M52" i="43"/>
  <c r="L52" i="43"/>
  <c r="K52" i="43"/>
  <c r="J52" i="43"/>
  <c r="I52" i="43"/>
  <c r="H52" i="43"/>
  <c r="F52" i="43"/>
  <c r="E52" i="43"/>
  <c r="D52" i="43"/>
  <c r="C52" i="43"/>
  <c r="B52" i="43"/>
  <c r="M49" i="43"/>
  <c r="L49" i="43"/>
  <c r="K49" i="43"/>
  <c r="J49" i="43"/>
  <c r="I49" i="43"/>
  <c r="H49" i="43"/>
  <c r="F49" i="43"/>
  <c r="E49" i="43"/>
  <c r="D49" i="43"/>
  <c r="C49" i="43"/>
  <c r="B49" i="43"/>
  <c r="M32" i="43"/>
  <c r="L32" i="43"/>
  <c r="K32" i="43"/>
  <c r="J32" i="43"/>
  <c r="I32" i="43"/>
  <c r="H32" i="43"/>
  <c r="F32" i="43"/>
  <c r="E32" i="43"/>
  <c r="D32" i="43"/>
  <c r="C32" i="43"/>
  <c r="B32" i="43"/>
  <c r="M14" i="43"/>
  <c r="L14" i="43"/>
  <c r="K14" i="43"/>
  <c r="J14" i="43"/>
  <c r="I14" i="43"/>
  <c r="H14" i="43"/>
  <c r="F14" i="43"/>
  <c r="E14" i="43"/>
  <c r="D14" i="43"/>
  <c r="C14" i="43"/>
  <c r="B14" i="43"/>
  <c r="M46" i="43"/>
  <c r="L46" i="43"/>
  <c r="K46" i="43"/>
  <c r="J46" i="43"/>
  <c r="I46" i="43"/>
  <c r="H46" i="43"/>
  <c r="F46" i="43"/>
  <c r="E46" i="43"/>
  <c r="D46" i="43"/>
  <c r="C46" i="43"/>
  <c r="B46" i="43"/>
  <c r="M57" i="43"/>
  <c r="L57" i="43"/>
  <c r="K57" i="43"/>
  <c r="J57" i="43"/>
  <c r="I57" i="43"/>
  <c r="H57" i="43"/>
  <c r="F57" i="43"/>
  <c r="E57" i="43"/>
  <c r="D57" i="43"/>
  <c r="C57" i="43"/>
  <c r="B57" i="43"/>
  <c r="M9" i="43"/>
  <c r="L9" i="43"/>
  <c r="K9" i="43"/>
  <c r="J9" i="43"/>
  <c r="I9" i="43"/>
  <c r="H9" i="43"/>
  <c r="F9" i="43"/>
  <c r="E9" i="43"/>
  <c r="D9" i="43"/>
  <c r="C9" i="43"/>
  <c r="B9" i="43"/>
  <c r="M13" i="43"/>
  <c r="L13" i="43"/>
  <c r="K13" i="43"/>
  <c r="J13" i="43"/>
  <c r="I13" i="43"/>
  <c r="H13" i="43"/>
  <c r="F13" i="43"/>
  <c r="E13" i="43"/>
  <c r="D13" i="43"/>
  <c r="C13" i="43"/>
  <c r="B13" i="43"/>
  <c r="M22" i="43"/>
  <c r="L22" i="43"/>
  <c r="K22" i="43"/>
  <c r="J22" i="43"/>
  <c r="I22" i="43"/>
  <c r="H22" i="43"/>
  <c r="F22" i="43"/>
  <c r="E22" i="43"/>
  <c r="D22" i="43"/>
  <c r="C22" i="43"/>
  <c r="B22" i="43"/>
  <c r="M38" i="43"/>
  <c r="L38" i="43"/>
  <c r="K38" i="43"/>
  <c r="J38" i="43"/>
  <c r="I38" i="43"/>
  <c r="H38" i="43"/>
  <c r="F38" i="43"/>
  <c r="E38" i="43"/>
  <c r="D38" i="43"/>
  <c r="C38" i="43"/>
  <c r="B38" i="43"/>
  <c r="M44" i="43"/>
  <c r="L44" i="43"/>
  <c r="K44" i="43"/>
  <c r="J44" i="43"/>
  <c r="I44" i="43"/>
  <c r="H44" i="43"/>
  <c r="F44" i="43"/>
  <c r="E44" i="43"/>
  <c r="D44" i="43"/>
  <c r="C44" i="43"/>
  <c r="B44" i="43"/>
  <c r="M54" i="43"/>
  <c r="L54" i="43"/>
  <c r="K54" i="43"/>
  <c r="J54" i="43"/>
  <c r="I54" i="43"/>
  <c r="H54" i="43"/>
  <c r="F54" i="43"/>
  <c r="E54" i="43"/>
  <c r="D54" i="43"/>
  <c r="C54" i="43"/>
  <c r="B54" i="43"/>
  <c r="M29" i="43"/>
  <c r="L29" i="43"/>
  <c r="K29" i="43"/>
  <c r="J29" i="43"/>
  <c r="I29" i="43"/>
  <c r="H29" i="43"/>
  <c r="F29" i="43"/>
  <c r="E29" i="43"/>
  <c r="D29" i="43"/>
  <c r="C29" i="43"/>
  <c r="B29" i="43"/>
  <c r="M55" i="43"/>
  <c r="L55" i="43"/>
  <c r="K55" i="43"/>
  <c r="J55" i="43"/>
  <c r="I55" i="43"/>
  <c r="H55" i="43"/>
  <c r="F55" i="43"/>
  <c r="E55" i="43"/>
  <c r="D55" i="43"/>
  <c r="C55" i="43"/>
  <c r="B55" i="43"/>
  <c r="M41" i="43"/>
  <c r="L41" i="43"/>
  <c r="K41" i="43"/>
  <c r="J41" i="43"/>
  <c r="I41" i="43"/>
  <c r="H41" i="43"/>
  <c r="F41" i="43"/>
  <c r="E41" i="43"/>
  <c r="D41" i="43"/>
  <c r="C41" i="43"/>
  <c r="B41" i="43"/>
  <c r="M40" i="43"/>
  <c r="L40" i="43"/>
  <c r="K40" i="43"/>
  <c r="J40" i="43"/>
  <c r="I40" i="43"/>
  <c r="H40" i="43"/>
  <c r="F40" i="43"/>
  <c r="E40" i="43"/>
  <c r="D40" i="43"/>
  <c r="C40" i="43"/>
  <c r="B40" i="43"/>
  <c r="M50" i="43"/>
  <c r="L50" i="43"/>
  <c r="K50" i="43"/>
  <c r="J50" i="43"/>
  <c r="I50" i="43"/>
  <c r="H50" i="43"/>
  <c r="F50" i="43"/>
  <c r="E50" i="43"/>
  <c r="D50" i="43"/>
  <c r="C50" i="43"/>
  <c r="B50" i="43"/>
  <c r="M51" i="43"/>
  <c r="L51" i="43"/>
  <c r="K51" i="43"/>
  <c r="J51" i="43"/>
  <c r="I51" i="43"/>
  <c r="H51" i="43"/>
  <c r="F51" i="43"/>
  <c r="E51" i="43"/>
  <c r="D51" i="43"/>
  <c r="C51" i="43"/>
  <c r="B51" i="43"/>
  <c r="M16" i="43"/>
  <c r="L16" i="43"/>
  <c r="K16" i="43"/>
  <c r="J16" i="43"/>
  <c r="I16" i="43"/>
  <c r="H16" i="43"/>
  <c r="F16" i="43"/>
  <c r="E16" i="43"/>
  <c r="D16" i="43"/>
  <c r="C16" i="43"/>
  <c r="B16" i="43"/>
  <c r="M10" i="43"/>
  <c r="L10" i="43"/>
  <c r="K10" i="43"/>
  <c r="J10" i="43"/>
  <c r="I10" i="43"/>
  <c r="H10" i="43"/>
  <c r="F10" i="43"/>
  <c r="E10" i="43"/>
  <c r="D10" i="43"/>
  <c r="C10" i="43"/>
  <c r="B10" i="43"/>
  <c r="M12" i="43"/>
  <c r="L12" i="43"/>
  <c r="K12" i="43"/>
  <c r="J12" i="43"/>
  <c r="I12" i="43"/>
  <c r="H12" i="43"/>
  <c r="F12" i="43"/>
  <c r="E12" i="43"/>
  <c r="D12" i="43"/>
  <c r="C12" i="43"/>
  <c r="B12" i="43"/>
  <c r="M20" i="43"/>
  <c r="L20" i="43"/>
  <c r="K20" i="43"/>
  <c r="J20" i="43"/>
  <c r="I20" i="43"/>
  <c r="H20" i="43"/>
  <c r="F20" i="43"/>
  <c r="D20" i="43"/>
  <c r="C20" i="43"/>
  <c r="B20" i="43"/>
  <c r="M8" i="43"/>
  <c r="L8" i="43"/>
  <c r="K8" i="43"/>
  <c r="J8" i="43"/>
  <c r="I8" i="43"/>
  <c r="H8" i="43"/>
  <c r="F8" i="43"/>
  <c r="E8" i="43"/>
  <c r="D8" i="43"/>
  <c r="C8" i="43"/>
  <c r="B8" i="43"/>
  <c r="M56" i="43"/>
  <c r="L56" i="43"/>
  <c r="K56" i="43"/>
  <c r="J56" i="43"/>
  <c r="I56" i="43"/>
  <c r="H56" i="43"/>
  <c r="F56" i="43"/>
  <c r="E56" i="43"/>
  <c r="D56" i="43"/>
  <c r="C56" i="43"/>
  <c r="B56" i="43"/>
  <c r="M36" i="43"/>
  <c r="L36" i="43"/>
  <c r="K36" i="43"/>
  <c r="J36" i="43"/>
  <c r="I36" i="43"/>
  <c r="H36" i="43"/>
  <c r="F36" i="43"/>
  <c r="E36" i="43"/>
  <c r="D36" i="43"/>
  <c r="C36" i="43"/>
  <c r="B36" i="43"/>
  <c r="M28" i="43"/>
  <c r="L28" i="43"/>
  <c r="K28" i="43"/>
  <c r="J28" i="43"/>
  <c r="I28" i="43"/>
  <c r="H28" i="43"/>
  <c r="F28" i="43"/>
  <c r="E28" i="43"/>
  <c r="D28" i="43"/>
  <c r="C28" i="43"/>
  <c r="B28" i="43"/>
  <c r="M58" i="43"/>
  <c r="L58" i="43"/>
  <c r="K58" i="43"/>
  <c r="J58" i="43"/>
  <c r="I58" i="43"/>
  <c r="H58" i="43"/>
  <c r="F58" i="43"/>
  <c r="E58" i="43"/>
  <c r="D58" i="43"/>
  <c r="C58" i="43"/>
  <c r="B58" i="43"/>
  <c r="M42" i="43"/>
  <c r="L42" i="43"/>
  <c r="K42" i="43"/>
  <c r="J42" i="43"/>
  <c r="I42" i="43"/>
  <c r="H42" i="43"/>
  <c r="F42" i="43"/>
  <c r="E42" i="43"/>
  <c r="D42" i="43"/>
  <c r="C42" i="43"/>
  <c r="B42" i="43"/>
  <c r="M27" i="43"/>
  <c r="L27" i="43"/>
  <c r="K27" i="43"/>
  <c r="J27" i="43"/>
  <c r="I27" i="43"/>
  <c r="H27" i="43"/>
  <c r="F27" i="43"/>
  <c r="E27" i="43"/>
  <c r="D27" i="43"/>
  <c r="C27" i="43"/>
  <c r="B27" i="43"/>
  <c r="M39" i="43"/>
  <c r="L39" i="43"/>
  <c r="K39" i="43"/>
  <c r="J39" i="43"/>
  <c r="I39" i="43"/>
  <c r="H39" i="43"/>
  <c r="F39" i="43"/>
  <c r="E39" i="43"/>
  <c r="D39" i="43"/>
  <c r="C39" i="43"/>
  <c r="B39" i="43"/>
  <c r="M26" i="43"/>
  <c r="L26" i="43"/>
  <c r="K26" i="43"/>
  <c r="J26" i="43"/>
  <c r="I26" i="43"/>
  <c r="H26" i="43"/>
  <c r="F26" i="43"/>
  <c r="E26" i="43"/>
  <c r="D26" i="43"/>
  <c r="C26" i="43"/>
  <c r="B26" i="43"/>
  <c r="M17" i="43"/>
  <c r="L17" i="43"/>
  <c r="K17" i="43"/>
  <c r="J17" i="43"/>
  <c r="I17" i="43"/>
  <c r="H17" i="43"/>
  <c r="F17" i="43"/>
  <c r="E17" i="43"/>
  <c r="D17" i="43"/>
  <c r="C17" i="43"/>
  <c r="B17" i="43"/>
  <c r="M15" i="43"/>
  <c r="L15" i="43"/>
  <c r="K15" i="43"/>
  <c r="J15" i="43"/>
  <c r="I15" i="43"/>
  <c r="H15" i="43"/>
  <c r="F15" i="43"/>
  <c r="E15" i="43"/>
  <c r="D15" i="43"/>
  <c r="C15" i="43"/>
  <c r="B15" i="43"/>
  <c r="M21" i="43"/>
  <c r="L21" i="43"/>
  <c r="K21" i="43"/>
  <c r="J21" i="43"/>
  <c r="I21" i="43"/>
  <c r="H21" i="43"/>
  <c r="F21" i="43"/>
  <c r="E21" i="43"/>
  <c r="D21" i="43"/>
  <c r="C21" i="43"/>
  <c r="B21" i="43"/>
  <c r="M11" i="43"/>
  <c r="L11" i="43"/>
  <c r="K11" i="43"/>
  <c r="J11" i="43"/>
  <c r="I11" i="43"/>
  <c r="H11" i="43"/>
  <c r="F11" i="43"/>
  <c r="E11" i="43"/>
  <c r="D11" i="43"/>
  <c r="C11" i="43"/>
  <c r="B11" i="43"/>
  <c r="M18" i="43"/>
  <c r="L18" i="43"/>
  <c r="K18" i="43"/>
  <c r="J18" i="43"/>
  <c r="I18" i="43"/>
  <c r="H18" i="43"/>
  <c r="F18" i="43"/>
  <c r="E18" i="43"/>
  <c r="D18" i="43"/>
  <c r="C18" i="43"/>
  <c r="B18" i="43"/>
  <c r="M19" i="43"/>
  <c r="L19" i="43"/>
  <c r="K19" i="43"/>
  <c r="J19" i="43"/>
  <c r="I19" i="43"/>
  <c r="H19" i="43"/>
  <c r="F19" i="43"/>
  <c r="E19" i="43"/>
  <c r="D19" i="43"/>
  <c r="C19" i="43"/>
  <c r="B19" i="43"/>
  <c r="M6" i="43"/>
  <c r="L6" i="43"/>
  <c r="K6" i="43"/>
  <c r="J6" i="43"/>
  <c r="I6" i="43"/>
  <c r="H6" i="43"/>
  <c r="F6" i="43"/>
  <c r="E6" i="43"/>
  <c r="D6" i="43"/>
  <c r="C6" i="43"/>
  <c r="B6" i="43"/>
  <c r="M7" i="43"/>
  <c r="L7" i="43"/>
  <c r="K7" i="43"/>
  <c r="J7" i="43"/>
  <c r="I7" i="43"/>
  <c r="H7" i="43"/>
  <c r="F7" i="43"/>
  <c r="E7" i="43"/>
  <c r="D7" i="43"/>
  <c r="C7" i="43"/>
  <c r="B7" i="43"/>
  <c r="M53" i="43"/>
  <c r="L53" i="43"/>
  <c r="K53" i="43"/>
  <c r="J53" i="43"/>
  <c r="I53" i="43"/>
  <c r="H53" i="43"/>
  <c r="F53" i="43"/>
  <c r="E53" i="43"/>
  <c r="D53" i="43"/>
  <c r="C53" i="43"/>
  <c r="B53" i="43"/>
  <c r="M45" i="43"/>
  <c r="L45" i="43"/>
  <c r="K45" i="43"/>
  <c r="J45" i="43"/>
  <c r="I45" i="43"/>
  <c r="H45" i="43"/>
  <c r="F45" i="43"/>
  <c r="E45" i="43"/>
  <c r="D45" i="43"/>
  <c r="C45" i="43"/>
  <c r="B45" i="43"/>
  <c r="M31" i="43"/>
  <c r="L31" i="43"/>
  <c r="K31" i="43"/>
  <c r="J31" i="43"/>
  <c r="I31" i="43"/>
  <c r="H31" i="43"/>
  <c r="F31" i="43"/>
  <c r="E31" i="43"/>
  <c r="D31" i="43"/>
  <c r="C31" i="43"/>
  <c r="B31" i="43"/>
  <c r="M34" i="43"/>
  <c r="L34" i="43"/>
  <c r="K34" i="43"/>
  <c r="J34" i="43"/>
  <c r="I34" i="43"/>
  <c r="H34" i="43"/>
  <c r="F34" i="43"/>
  <c r="E34" i="43"/>
  <c r="D34" i="43"/>
  <c r="C34" i="43"/>
  <c r="B34" i="43"/>
  <c r="M33" i="43"/>
  <c r="L33" i="43"/>
  <c r="K33" i="43"/>
  <c r="J33" i="43"/>
  <c r="I33" i="43"/>
  <c r="H33" i="43"/>
  <c r="F33" i="43"/>
  <c r="E33" i="43"/>
  <c r="D33" i="43"/>
  <c r="C33" i="43"/>
  <c r="B33" i="43"/>
  <c r="M30" i="43"/>
  <c r="L30" i="43"/>
  <c r="K30" i="43"/>
  <c r="J30" i="43"/>
  <c r="I30" i="43"/>
  <c r="H30" i="43"/>
  <c r="F30" i="43"/>
  <c r="E30" i="43"/>
  <c r="D30" i="43"/>
  <c r="C30" i="43"/>
  <c r="B30" i="43"/>
  <c r="M37" i="43"/>
  <c r="L37" i="43"/>
  <c r="K37" i="43"/>
  <c r="J37" i="43"/>
  <c r="I37" i="43"/>
  <c r="H37" i="43"/>
  <c r="F37" i="43"/>
  <c r="E37" i="43"/>
  <c r="D37" i="43"/>
  <c r="C37" i="43"/>
  <c r="B37" i="43"/>
  <c r="M43" i="43"/>
  <c r="L43" i="43"/>
  <c r="K43" i="43"/>
  <c r="J43" i="43"/>
  <c r="I43" i="43"/>
  <c r="H43" i="43"/>
  <c r="F43" i="43"/>
  <c r="E43" i="43"/>
  <c r="D43" i="43"/>
  <c r="C43" i="43"/>
  <c r="B43" i="43"/>
  <c r="N2" i="43"/>
  <c r="F2" i="43"/>
  <c r="A2" i="43"/>
  <c r="M2" i="40"/>
  <c r="F2" i="40"/>
  <c r="A2" i="40"/>
  <c r="N10" i="9"/>
  <c r="N8" i="44" s="1"/>
  <c r="N11" i="9"/>
  <c r="N11" i="44" s="1"/>
  <c r="N13" i="9"/>
  <c r="N14" i="9"/>
  <c r="N15" i="9"/>
  <c r="N16" i="9"/>
  <c r="N15" i="44" s="1"/>
  <c r="N17" i="9"/>
  <c r="M58" i="40" s="1"/>
  <c r="N18" i="9"/>
  <c r="N19" i="9"/>
  <c r="N21" i="44" s="1"/>
  <c r="N20" i="9"/>
  <c r="N21" i="9"/>
  <c r="P21" i="9" s="1"/>
  <c r="N22" i="9"/>
  <c r="N23" i="9"/>
  <c r="N24" i="9"/>
  <c r="N10" i="15"/>
  <c r="N11" i="15"/>
  <c r="N30" i="44" s="1"/>
  <c r="N13" i="15"/>
  <c r="N33" i="44" s="1"/>
  <c r="N14" i="15"/>
  <c r="M13" i="40" s="1"/>
  <c r="N15" i="15"/>
  <c r="N16" i="15"/>
  <c r="N17" i="15"/>
  <c r="N18" i="15"/>
  <c r="P18" i="15"/>
  <c r="N19" i="15"/>
  <c r="N20" i="15"/>
  <c r="N21" i="15"/>
  <c r="N22" i="15"/>
  <c r="P22" i="15"/>
  <c r="N23" i="15"/>
  <c r="N24" i="15"/>
  <c r="N10" i="16"/>
  <c r="N74" i="44" s="1"/>
  <c r="N11" i="16"/>
  <c r="N13" i="16"/>
  <c r="N14" i="16"/>
  <c r="N80" i="44" s="1"/>
  <c r="N15" i="16"/>
  <c r="N82" i="44" s="1"/>
  <c r="N16" i="16"/>
  <c r="N17" i="16"/>
  <c r="M52" i="40" s="1"/>
  <c r="N18" i="16"/>
  <c r="N87" i="44" s="1"/>
  <c r="N19" i="16"/>
  <c r="N89" i="44" s="1"/>
  <c r="N20" i="16"/>
  <c r="N21" i="16"/>
  <c r="M39" i="40" s="1"/>
  <c r="N22" i="16"/>
  <c r="N93" i="44" s="1"/>
  <c r="N23" i="16"/>
  <c r="N24" i="16"/>
  <c r="P24" i="16"/>
  <c r="N9" i="16"/>
  <c r="N9" i="15"/>
  <c r="N27" i="44" s="1"/>
  <c r="N9" i="9"/>
  <c r="N6" i="44" s="1"/>
  <c r="N10" i="10"/>
  <c r="N11" i="10"/>
  <c r="N43" i="44" s="1"/>
  <c r="N14" i="10"/>
  <c r="N49" i="44" s="1"/>
  <c r="N15" i="10"/>
  <c r="N51" i="44" s="1"/>
  <c r="N16" i="10"/>
  <c r="N17" i="10"/>
  <c r="N18" i="10"/>
  <c r="N19" i="10"/>
  <c r="N20" i="10"/>
  <c r="N21" i="10"/>
  <c r="N22" i="10"/>
  <c r="P22" i="10"/>
  <c r="N23" i="10"/>
  <c r="N24" i="10"/>
  <c r="N9" i="10"/>
  <c r="M24" i="40" s="1"/>
  <c r="V10" i="9"/>
  <c r="X10" i="9" s="1"/>
  <c r="Y10" i="9" s="1"/>
  <c r="V11" i="9"/>
  <c r="X11" i="9" s="1"/>
  <c r="Y11" i="9" s="1"/>
  <c r="V12" i="9"/>
  <c r="X12" i="9" s="1"/>
  <c r="Y12" i="9" s="1"/>
  <c r="V13" i="9"/>
  <c r="X13" i="9" s="1"/>
  <c r="Y13" i="9" s="1"/>
  <c r="V14" i="9"/>
  <c r="X14" i="9" s="1"/>
  <c r="Y14" i="9" s="1"/>
  <c r="V15" i="9"/>
  <c r="X15" i="9" s="1"/>
  <c r="Y15" i="9" s="1"/>
  <c r="V16" i="9"/>
  <c r="X16" i="9" s="1"/>
  <c r="Y16" i="9" s="1"/>
  <c r="V17" i="9"/>
  <c r="X17" i="9" s="1"/>
  <c r="Y17" i="9" s="1"/>
  <c r="V18" i="9"/>
  <c r="X18" i="9" s="1"/>
  <c r="Y18" i="9" s="1"/>
  <c r="V19" i="9"/>
  <c r="X19" i="9" s="1"/>
  <c r="Y19" i="9" s="1"/>
  <c r="V20" i="9"/>
  <c r="X20" i="9" s="1"/>
  <c r="Y20" i="9" s="1"/>
  <c r="V21" i="9"/>
  <c r="X21" i="9" s="1"/>
  <c r="Y21" i="9" s="1"/>
  <c r="V22" i="9"/>
  <c r="X22" i="9" s="1"/>
  <c r="Y22" i="9" s="1"/>
  <c r="V23" i="9"/>
  <c r="X23" i="9" s="1"/>
  <c r="Y23" i="9" s="1"/>
  <c r="V24" i="9"/>
  <c r="X24" i="9" s="1"/>
  <c r="Y24" i="9" s="1"/>
  <c r="V10" i="14"/>
  <c r="X10" i="14" s="1"/>
  <c r="Y10" i="14" s="1"/>
  <c r="V11" i="14"/>
  <c r="X11" i="14" s="1"/>
  <c r="Y11" i="14" s="1"/>
  <c r="V12" i="14"/>
  <c r="X12" i="14" s="1"/>
  <c r="Y12" i="14" s="1"/>
  <c r="V13" i="14"/>
  <c r="X13" i="14" s="1"/>
  <c r="Y13" i="14" s="1"/>
  <c r="V14" i="14"/>
  <c r="X14" i="14" s="1"/>
  <c r="Y14" i="14" s="1"/>
  <c r="V15" i="14"/>
  <c r="X15" i="14" s="1"/>
  <c r="Y15" i="14" s="1"/>
  <c r="V16" i="14"/>
  <c r="X16" i="14" s="1"/>
  <c r="Y16" i="14" s="1"/>
  <c r="V17" i="14"/>
  <c r="X17" i="14" s="1"/>
  <c r="Y17" i="14" s="1"/>
  <c r="V18" i="14"/>
  <c r="X18" i="14" s="1"/>
  <c r="Y18" i="14" s="1"/>
  <c r="V19" i="14"/>
  <c r="X19" i="14" s="1"/>
  <c r="Y19" i="14" s="1"/>
  <c r="V20" i="14"/>
  <c r="X20" i="14" s="1"/>
  <c r="Y20" i="14" s="1"/>
  <c r="V21" i="14"/>
  <c r="X21" i="14" s="1"/>
  <c r="Y21" i="14" s="1"/>
  <c r="V22" i="14"/>
  <c r="X22" i="14" s="1"/>
  <c r="Y22" i="14" s="1"/>
  <c r="V23" i="14"/>
  <c r="X23" i="14" s="1"/>
  <c r="Y23" i="14" s="1"/>
  <c r="V24" i="14"/>
  <c r="X24" i="14" s="1"/>
  <c r="Y24" i="14" s="1"/>
  <c r="V10" i="15"/>
  <c r="X10" i="15" s="1"/>
  <c r="Y10" i="15" s="1"/>
  <c r="V11" i="15"/>
  <c r="X11" i="15" s="1"/>
  <c r="Y11" i="15" s="1"/>
  <c r="V12" i="15"/>
  <c r="X12" i="15" s="1"/>
  <c r="Y12" i="15" s="1"/>
  <c r="V13" i="15"/>
  <c r="X13" i="15" s="1"/>
  <c r="Y13" i="15" s="1"/>
  <c r="V14" i="15"/>
  <c r="X14" i="15" s="1"/>
  <c r="Y14" i="15" s="1"/>
  <c r="V15" i="15"/>
  <c r="X15" i="15" s="1"/>
  <c r="Y15" i="15" s="1"/>
  <c r="V16" i="15"/>
  <c r="X16" i="15" s="1"/>
  <c r="Y16" i="15" s="1"/>
  <c r="V17" i="15"/>
  <c r="X17" i="15" s="1"/>
  <c r="Y17" i="15" s="1"/>
  <c r="V18" i="15"/>
  <c r="X18" i="15" s="1"/>
  <c r="Y18" i="15" s="1"/>
  <c r="V19" i="15"/>
  <c r="X19" i="15" s="1"/>
  <c r="Y19" i="15" s="1"/>
  <c r="V20" i="15"/>
  <c r="X20" i="15" s="1"/>
  <c r="Y20" i="15" s="1"/>
  <c r="V21" i="15"/>
  <c r="X21" i="15" s="1"/>
  <c r="Y21" i="15" s="1"/>
  <c r="V22" i="15"/>
  <c r="X22" i="15" s="1"/>
  <c r="Y22" i="15" s="1"/>
  <c r="V23" i="15"/>
  <c r="X23" i="15" s="1"/>
  <c r="Y23" i="15" s="1"/>
  <c r="V24" i="15"/>
  <c r="X24" i="15" s="1"/>
  <c r="Y24" i="15" s="1"/>
  <c r="V10" i="16"/>
  <c r="X10" i="16" s="1"/>
  <c r="Y10" i="16" s="1"/>
  <c r="V11" i="16"/>
  <c r="X11" i="16" s="1"/>
  <c r="Y11" i="16" s="1"/>
  <c r="V12" i="16"/>
  <c r="X12" i="16" s="1"/>
  <c r="Y12" i="16" s="1"/>
  <c r="V13" i="16"/>
  <c r="X13" i="16" s="1"/>
  <c r="Y13" i="16" s="1"/>
  <c r="V14" i="16"/>
  <c r="X14" i="16" s="1"/>
  <c r="Y14" i="16" s="1"/>
  <c r="V15" i="16"/>
  <c r="X15" i="16" s="1"/>
  <c r="Y15" i="16" s="1"/>
  <c r="V16" i="16"/>
  <c r="X16" i="16" s="1"/>
  <c r="Y16" i="16" s="1"/>
  <c r="V17" i="16"/>
  <c r="X17" i="16" s="1"/>
  <c r="Y17" i="16" s="1"/>
  <c r="V18" i="16"/>
  <c r="X18" i="16" s="1"/>
  <c r="Y18" i="16" s="1"/>
  <c r="V19" i="16"/>
  <c r="X19" i="16" s="1"/>
  <c r="Y19" i="16" s="1"/>
  <c r="V20" i="16"/>
  <c r="X20" i="16" s="1"/>
  <c r="Y20" i="16" s="1"/>
  <c r="V21" i="16"/>
  <c r="X21" i="16" s="1"/>
  <c r="Y21" i="16" s="1"/>
  <c r="V22" i="16"/>
  <c r="X22" i="16" s="1"/>
  <c r="Y22" i="16" s="1"/>
  <c r="V23" i="16"/>
  <c r="X23" i="16" s="1"/>
  <c r="Y23" i="16" s="1"/>
  <c r="V24" i="16"/>
  <c r="X24" i="16" s="1"/>
  <c r="Y24" i="16" s="1"/>
  <c r="N10" i="14"/>
  <c r="N11" i="14"/>
  <c r="N59" i="44" s="1"/>
  <c r="N12" i="14"/>
  <c r="N9" i="14"/>
  <c r="M21" i="40" s="1"/>
  <c r="N13" i="14"/>
  <c r="N14" i="14"/>
  <c r="N64" i="44" s="1"/>
  <c r="N15" i="14"/>
  <c r="N16" i="14"/>
  <c r="N17" i="14"/>
  <c r="M46" i="40" s="1"/>
  <c r="N18" i="14"/>
  <c r="N70" i="44" s="1"/>
  <c r="N19" i="14"/>
  <c r="P19" i="14" s="1"/>
  <c r="N20" i="14"/>
  <c r="P20" i="14"/>
  <c r="N21" i="14"/>
  <c r="P21" i="14" s="1"/>
  <c r="N22" i="14"/>
  <c r="N23" i="14"/>
  <c r="N24" i="14"/>
  <c r="V9" i="9"/>
  <c r="X9" i="9" s="1"/>
  <c r="Y9" i="9" s="1"/>
  <c r="V9" i="14"/>
  <c r="X9" i="14" s="1"/>
  <c r="Y9" i="14" s="1"/>
  <c r="V9" i="15"/>
  <c r="X9" i="15" s="1"/>
  <c r="Y9" i="15" s="1"/>
  <c r="V9" i="16"/>
  <c r="X9" i="16" s="1"/>
  <c r="Y9" i="16" s="1"/>
  <c r="V9" i="10"/>
  <c r="X9" i="10" s="1"/>
  <c r="Y9" i="10" s="1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X23" i="10" s="1"/>
  <c r="Y23" i="10" s="1"/>
  <c r="R23" i="10" s="1"/>
  <c r="V24" i="10"/>
  <c r="G51" i="40"/>
  <c r="G24" i="40"/>
  <c r="G98" i="40"/>
  <c r="H98" i="40"/>
  <c r="I98" i="40"/>
  <c r="J98" i="40"/>
  <c r="K98" i="40"/>
  <c r="L98" i="40"/>
  <c r="G97" i="40"/>
  <c r="H97" i="40"/>
  <c r="I97" i="40"/>
  <c r="J97" i="40"/>
  <c r="K97" i="40"/>
  <c r="L97" i="40"/>
  <c r="G72" i="40"/>
  <c r="H72" i="40"/>
  <c r="I72" i="40"/>
  <c r="J72" i="40"/>
  <c r="K72" i="40"/>
  <c r="L72" i="40"/>
  <c r="G39" i="40"/>
  <c r="H39" i="40"/>
  <c r="I39" i="40"/>
  <c r="J39" i="40"/>
  <c r="K39" i="40"/>
  <c r="L39" i="40"/>
  <c r="G31" i="40"/>
  <c r="H31" i="40"/>
  <c r="I31" i="40"/>
  <c r="J31" i="40"/>
  <c r="K31" i="40"/>
  <c r="L31" i="40"/>
  <c r="G34" i="40"/>
  <c r="H34" i="40"/>
  <c r="I34" i="40"/>
  <c r="J34" i="40"/>
  <c r="K34" i="40"/>
  <c r="L34" i="40"/>
  <c r="G38" i="40"/>
  <c r="H38" i="40"/>
  <c r="I38" i="40"/>
  <c r="J38" i="40"/>
  <c r="K38" i="40"/>
  <c r="L38" i="40"/>
  <c r="G52" i="40"/>
  <c r="H52" i="40"/>
  <c r="I52" i="40"/>
  <c r="J52" i="40"/>
  <c r="K52" i="40"/>
  <c r="L52" i="40"/>
  <c r="G71" i="40"/>
  <c r="H71" i="40"/>
  <c r="I71" i="40"/>
  <c r="J71" i="40"/>
  <c r="K71" i="40"/>
  <c r="L71" i="40"/>
  <c r="G30" i="40"/>
  <c r="H30" i="40"/>
  <c r="I30" i="40"/>
  <c r="J30" i="40"/>
  <c r="K30" i="40"/>
  <c r="L30" i="40"/>
  <c r="G43" i="40"/>
  <c r="H43" i="40"/>
  <c r="I43" i="40"/>
  <c r="J43" i="40"/>
  <c r="K43" i="40"/>
  <c r="L43" i="40"/>
  <c r="G96" i="40"/>
  <c r="H96" i="40"/>
  <c r="I96" i="40"/>
  <c r="J96" i="40"/>
  <c r="K96" i="40"/>
  <c r="L96" i="40"/>
  <c r="G42" i="40"/>
  <c r="H42" i="40"/>
  <c r="I42" i="40"/>
  <c r="J42" i="40"/>
  <c r="K42" i="40"/>
  <c r="L42" i="40"/>
  <c r="G29" i="40"/>
  <c r="H29" i="40"/>
  <c r="I29" i="40"/>
  <c r="J29" i="40"/>
  <c r="K29" i="40"/>
  <c r="L29" i="40"/>
  <c r="G66" i="40"/>
  <c r="H66" i="40"/>
  <c r="I66" i="40"/>
  <c r="J66" i="40"/>
  <c r="K66" i="40"/>
  <c r="L66" i="40"/>
  <c r="G41" i="40"/>
  <c r="H41" i="40"/>
  <c r="I41" i="40"/>
  <c r="J41" i="40"/>
  <c r="K41" i="40"/>
  <c r="L41" i="40"/>
  <c r="G95" i="40"/>
  <c r="H95" i="40"/>
  <c r="I95" i="40"/>
  <c r="J95" i="40"/>
  <c r="K95" i="40"/>
  <c r="L95" i="40"/>
  <c r="G94" i="40"/>
  <c r="H94" i="40"/>
  <c r="I94" i="40"/>
  <c r="J94" i="40"/>
  <c r="K94" i="40"/>
  <c r="L94" i="40"/>
  <c r="G93" i="40"/>
  <c r="H93" i="40"/>
  <c r="I93" i="40"/>
  <c r="J93" i="40"/>
  <c r="K93" i="40"/>
  <c r="L93" i="40"/>
  <c r="G92" i="40"/>
  <c r="H92" i="40"/>
  <c r="I92" i="40"/>
  <c r="J92" i="40"/>
  <c r="K92" i="40"/>
  <c r="L92" i="40"/>
  <c r="G91" i="40"/>
  <c r="H91" i="40"/>
  <c r="I91" i="40"/>
  <c r="J91" i="40"/>
  <c r="K91" i="40"/>
  <c r="L91" i="40"/>
  <c r="G90" i="40"/>
  <c r="H90" i="40"/>
  <c r="I90" i="40"/>
  <c r="J90" i="40"/>
  <c r="K90" i="40"/>
  <c r="L90" i="40"/>
  <c r="G89" i="40"/>
  <c r="H89" i="40"/>
  <c r="I89" i="40"/>
  <c r="J89" i="40"/>
  <c r="K89" i="40"/>
  <c r="L89" i="40"/>
  <c r="G49" i="40"/>
  <c r="H49" i="40"/>
  <c r="I49" i="40"/>
  <c r="J49" i="40"/>
  <c r="K49" i="40"/>
  <c r="L49" i="40"/>
  <c r="G48" i="40"/>
  <c r="H48" i="40"/>
  <c r="I48" i="40"/>
  <c r="J48" i="40"/>
  <c r="K48" i="40"/>
  <c r="L48" i="40"/>
  <c r="G82" i="40"/>
  <c r="H82" i="40"/>
  <c r="I82" i="40"/>
  <c r="J82" i="40"/>
  <c r="K82" i="40"/>
  <c r="L82" i="40"/>
  <c r="G13" i="40"/>
  <c r="H13" i="40"/>
  <c r="I13" i="40"/>
  <c r="J13" i="40"/>
  <c r="K13" i="40"/>
  <c r="L13" i="40"/>
  <c r="G88" i="40"/>
  <c r="H88" i="40"/>
  <c r="I88" i="40"/>
  <c r="J88" i="40"/>
  <c r="K88" i="40"/>
  <c r="L88" i="40"/>
  <c r="G53" i="40"/>
  <c r="H53" i="40"/>
  <c r="I53" i="40"/>
  <c r="J53" i="40"/>
  <c r="K53" i="40"/>
  <c r="L53" i="40"/>
  <c r="G47" i="40"/>
  <c r="H47" i="40"/>
  <c r="I47" i="40"/>
  <c r="J47" i="40"/>
  <c r="K47" i="40"/>
  <c r="L47" i="40"/>
  <c r="G9" i="40"/>
  <c r="H9" i="40"/>
  <c r="I9" i="40"/>
  <c r="J9" i="40"/>
  <c r="K9" i="40"/>
  <c r="L9" i="40"/>
  <c r="G61" i="40"/>
  <c r="H61" i="40"/>
  <c r="I61" i="40"/>
  <c r="J61" i="40"/>
  <c r="K61" i="40"/>
  <c r="L61" i="40"/>
  <c r="G87" i="40"/>
  <c r="H87" i="40"/>
  <c r="I87" i="40"/>
  <c r="J87" i="40"/>
  <c r="K87" i="40"/>
  <c r="L87" i="40"/>
  <c r="G86" i="40"/>
  <c r="H86" i="40"/>
  <c r="I86" i="40"/>
  <c r="J86" i="40"/>
  <c r="K86" i="40"/>
  <c r="L86" i="40"/>
  <c r="G85" i="40"/>
  <c r="H85" i="40"/>
  <c r="I85" i="40"/>
  <c r="J85" i="40"/>
  <c r="K85" i="40"/>
  <c r="L85" i="40"/>
  <c r="G84" i="40"/>
  <c r="H84" i="40"/>
  <c r="I84" i="40"/>
  <c r="J84" i="40"/>
  <c r="K84" i="40"/>
  <c r="L84" i="40"/>
  <c r="G81" i="40"/>
  <c r="H81" i="40"/>
  <c r="I81" i="40"/>
  <c r="J81" i="40"/>
  <c r="K81" i="40"/>
  <c r="L81" i="40"/>
  <c r="G80" i="40"/>
  <c r="H80" i="40"/>
  <c r="I80" i="40"/>
  <c r="J80" i="40"/>
  <c r="K80" i="40"/>
  <c r="L80" i="40"/>
  <c r="G50" i="40"/>
  <c r="H50" i="40"/>
  <c r="I50" i="40"/>
  <c r="J50" i="40"/>
  <c r="K50" i="40"/>
  <c r="L50" i="40"/>
  <c r="G46" i="40"/>
  <c r="H46" i="40"/>
  <c r="I46" i="40"/>
  <c r="J46" i="40"/>
  <c r="K46" i="40"/>
  <c r="L46" i="40"/>
  <c r="G63" i="40"/>
  <c r="H63" i="40"/>
  <c r="I63" i="40"/>
  <c r="J63" i="40"/>
  <c r="K63" i="40"/>
  <c r="L63" i="40"/>
  <c r="G35" i="40"/>
  <c r="H35" i="40"/>
  <c r="I35" i="40"/>
  <c r="J35" i="40"/>
  <c r="K35" i="40"/>
  <c r="L35" i="40"/>
  <c r="H51" i="40"/>
  <c r="I51" i="40"/>
  <c r="J51" i="40"/>
  <c r="K51" i="40"/>
  <c r="L51" i="40"/>
  <c r="G79" i="40"/>
  <c r="H79" i="40"/>
  <c r="I79" i="40"/>
  <c r="J79" i="40"/>
  <c r="K79" i="40"/>
  <c r="L79" i="40"/>
  <c r="G37" i="40"/>
  <c r="H37" i="40"/>
  <c r="I37" i="40"/>
  <c r="J37" i="40"/>
  <c r="K37" i="40"/>
  <c r="L37" i="40"/>
  <c r="G22" i="40"/>
  <c r="H22" i="40"/>
  <c r="I22" i="40"/>
  <c r="J22" i="40"/>
  <c r="K22" i="40"/>
  <c r="L22" i="40"/>
  <c r="G27" i="40"/>
  <c r="H27" i="40"/>
  <c r="I27" i="40"/>
  <c r="J27" i="40"/>
  <c r="K27" i="40"/>
  <c r="L27" i="40"/>
  <c r="G21" i="40"/>
  <c r="H21" i="40"/>
  <c r="I21" i="40"/>
  <c r="J21" i="40"/>
  <c r="K21" i="40"/>
  <c r="L21" i="40"/>
  <c r="G78" i="40"/>
  <c r="H78" i="40"/>
  <c r="I78" i="40"/>
  <c r="J78" i="40"/>
  <c r="K78" i="40"/>
  <c r="L78" i="40"/>
  <c r="G77" i="40"/>
  <c r="H77" i="40"/>
  <c r="I77" i="40"/>
  <c r="J77" i="40"/>
  <c r="K77" i="40"/>
  <c r="L77" i="40"/>
  <c r="G76" i="40"/>
  <c r="H76" i="40"/>
  <c r="I76" i="40"/>
  <c r="J76" i="40"/>
  <c r="K76" i="40"/>
  <c r="L76" i="40"/>
  <c r="G83" i="40"/>
  <c r="H83" i="40"/>
  <c r="I83" i="40"/>
  <c r="J83" i="40"/>
  <c r="K83" i="40"/>
  <c r="L83" i="40"/>
  <c r="G73" i="40"/>
  <c r="H73" i="40"/>
  <c r="I73" i="40"/>
  <c r="J73" i="40"/>
  <c r="K73" i="40"/>
  <c r="L73" i="40"/>
  <c r="G8" i="40"/>
  <c r="H8" i="40"/>
  <c r="I8" i="40"/>
  <c r="J8" i="40"/>
  <c r="K8" i="40"/>
  <c r="L8" i="40"/>
  <c r="G70" i="40"/>
  <c r="H70" i="40"/>
  <c r="I70" i="40"/>
  <c r="J70" i="40"/>
  <c r="K70" i="40"/>
  <c r="L70" i="40"/>
  <c r="G58" i="40"/>
  <c r="H58" i="40"/>
  <c r="I58" i="40"/>
  <c r="J58" i="40"/>
  <c r="K58" i="40"/>
  <c r="L58" i="40"/>
  <c r="G57" i="40"/>
  <c r="H57" i="40"/>
  <c r="I57" i="40"/>
  <c r="J57" i="40"/>
  <c r="K57" i="40"/>
  <c r="L57" i="40"/>
  <c r="G56" i="40"/>
  <c r="H56" i="40"/>
  <c r="I56" i="40"/>
  <c r="J56" i="40"/>
  <c r="K56" i="40"/>
  <c r="L56" i="40"/>
  <c r="G65" i="40"/>
  <c r="H65" i="40"/>
  <c r="I65" i="40"/>
  <c r="J65" i="40"/>
  <c r="K65" i="40"/>
  <c r="L65" i="40"/>
  <c r="G14" i="40"/>
  <c r="H14" i="40"/>
  <c r="I14" i="40"/>
  <c r="J14" i="40"/>
  <c r="K14" i="40"/>
  <c r="L14" i="40"/>
  <c r="G12" i="40"/>
  <c r="H12" i="40"/>
  <c r="I12" i="40"/>
  <c r="J12" i="40"/>
  <c r="K12" i="40"/>
  <c r="L12" i="40"/>
  <c r="G55" i="40"/>
  <c r="H55" i="40"/>
  <c r="I55" i="40"/>
  <c r="J55" i="40"/>
  <c r="K55" i="40"/>
  <c r="L55" i="40"/>
  <c r="G11" i="40"/>
  <c r="H11" i="40"/>
  <c r="I11" i="40"/>
  <c r="J11" i="40"/>
  <c r="K11" i="40"/>
  <c r="L11" i="40"/>
  <c r="G7" i="40"/>
  <c r="H7" i="40"/>
  <c r="I7" i="40"/>
  <c r="J7" i="40"/>
  <c r="K7" i="40"/>
  <c r="L7" i="40"/>
  <c r="G75" i="40"/>
  <c r="H75" i="40"/>
  <c r="I75" i="40"/>
  <c r="J75" i="40"/>
  <c r="K75" i="40"/>
  <c r="L75" i="40"/>
  <c r="G68" i="40"/>
  <c r="H68" i="40"/>
  <c r="I68" i="40"/>
  <c r="J68" i="40"/>
  <c r="K68" i="40"/>
  <c r="L68" i="40"/>
  <c r="G67" i="40"/>
  <c r="H67" i="40"/>
  <c r="I67" i="40"/>
  <c r="J67" i="40"/>
  <c r="K67" i="40"/>
  <c r="L67" i="40"/>
  <c r="G64" i="40"/>
  <c r="H64" i="40"/>
  <c r="I64" i="40"/>
  <c r="J64" i="40"/>
  <c r="K64" i="40"/>
  <c r="L64" i="40"/>
  <c r="G62" i="40"/>
  <c r="H62" i="40"/>
  <c r="I62" i="40"/>
  <c r="J62" i="40"/>
  <c r="K62" i="40"/>
  <c r="L62" i="40"/>
  <c r="G60" i="40"/>
  <c r="H60" i="40"/>
  <c r="I60" i="40"/>
  <c r="J60" i="40"/>
  <c r="K60" i="40"/>
  <c r="L60" i="40"/>
  <c r="G74" i="40"/>
  <c r="H74" i="40"/>
  <c r="I74" i="40"/>
  <c r="J74" i="40"/>
  <c r="K74" i="40"/>
  <c r="L74" i="40"/>
  <c r="G45" i="40"/>
  <c r="H45" i="40"/>
  <c r="I45" i="40"/>
  <c r="J45" i="40"/>
  <c r="K45" i="40"/>
  <c r="L45" i="40"/>
  <c r="G20" i="40"/>
  <c r="H20" i="40"/>
  <c r="I20" i="40"/>
  <c r="J20" i="40"/>
  <c r="K20" i="40"/>
  <c r="L20" i="40"/>
  <c r="G26" i="40"/>
  <c r="H26" i="40"/>
  <c r="I26" i="40"/>
  <c r="J26" i="40"/>
  <c r="K26" i="40"/>
  <c r="L26" i="40"/>
  <c r="G33" i="40"/>
  <c r="H33" i="40"/>
  <c r="I33" i="40"/>
  <c r="J33" i="40"/>
  <c r="K33" i="40"/>
  <c r="L33" i="40"/>
  <c r="G59" i="40"/>
  <c r="H59" i="40"/>
  <c r="I59" i="40"/>
  <c r="J59" i="40"/>
  <c r="K59" i="40"/>
  <c r="L59" i="40"/>
  <c r="G19" i="40"/>
  <c r="H19" i="40"/>
  <c r="I19" i="40"/>
  <c r="J19" i="40"/>
  <c r="K19" i="40"/>
  <c r="L19" i="40"/>
  <c r="G25" i="40"/>
  <c r="H25" i="40"/>
  <c r="I25" i="40"/>
  <c r="J25" i="40"/>
  <c r="K25" i="40"/>
  <c r="L25" i="40"/>
  <c r="H24" i="40"/>
  <c r="I24" i="40"/>
  <c r="J24" i="40"/>
  <c r="K24" i="40"/>
  <c r="L24" i="40"/>
  <c r="G54" i="40"/>
  <c r="H54" i="40"/>
  <c r="I54" i="40"/>
  <c r="J54" i="40"/>
  <c r="K54" i="40"/>
  <c r="L54" i="40"/>
  <c r="F98" i="40"/>
  <c r="E98" i="40"/>
  <c r="D98" i="40"/>
  <c r="C98" i="40"/>
  <c r="B98" i="40"/>
  <c r="F97" i="40"/>
  <c r="E97" i="40"/>
  <c r="D97" i="40"/>
  <c r="C97" i="40"/>
  <c r="B97" i="40"/>
  <c r="F72" i="40"/>
  <c r="E72" i="40"/>
  <c r="D72" i="40"/>
  <c r="C72" i="40"/>
  <c r="B72" i="40"/>
  <c r="F39" i="40"/>
  <c r="E39" i="40"/>
  <c r="D39" i="40"/>
  <c r="C39" i="40"/>
  <c r="B39" i="40"/>
  <c r="F31" i="40"/>
  <c r="E31" i="40"/>
  <c r="D31" i="40"/>
  <c r="C31" i="40"/>
  <c r="B31" i="40"/>
  <c r="F34" i="40"/>
  <c r="E34" i="40"/>
  <c r="D34" i="40"/>
  <c r="C34" i="40"/>
  <c r="B34" i="40"/>
  <c r="F38" i="40"/>
  <c r="E38" i="40"/>
  <c r="D38" i="40"/>
  <c r="C38" i="40"/>
  <c r="B38" i="40"/>
  <c r="F52" i="40"/>
  <c r="E52" i="40"/>
  <c r="D52" i="40"/>
  <c r="C52" i="40"/>
  <c r="B52" i="40"/>
  <c r="F71" i="40"/>
  <c r="E71" i="40"/>
  <c r="D71" i="40"/>
  <c r="C71" i="40"/>
  <c r="B71" i="40"/>
  <c r="F30" i="40"/>
  <c r="E30" i="40"/>
  <c r="D30" i="40"/>
  <c r="C30" i="40"/>
  <c r="B30" i="40"/>
  <c r="F43" i="40"/>
  <c r="E43" i="40"/>
  <c r="D43" i="40"/>
  <c r="C43" i="40"/>
  <c r="B43" i="40"/>
  <c r="F96" i="40"/>
  <c r="E96" i="40"/>
  <c r="D96" i="40"/>
  <c r="C96" i="40"/>
  <c r="B96" i="40"/>
  <c r="F42" i="40"/>
  <c r="E42" i="40"/>
  <c r="D42" i="40"/>
  <c r="C42" i="40"/>
  <c r="B42" i="40"/>
  <c r="F29" i="40"/>
  <c r="E29" i="40"/>
  <c r="D29" i="40"/>
  <c r="C29" i="40"/>
  <c r="B29" i="40"/>
  <c r="F66" i="40"/>
  <c r="E66" i="40"/>
  <c r="D66" i="40"/>
  <c r="C66" i="40"/>
  <c r="B66" i="40"/>
  <c r="F41" i="40"/>
  <c r="E41" i="40"/>
  <c r="D41" i="40"/>
  <c r="C41" i="40"/>
  <c r="B41" i="40"/>
  <c r="F95" i="40"/>
  <c r="E95" i="40"/>
  <c r="D95" i="40"/>
  <c r="C95" i="40"/>
  <c r="B95" i="40"/>
  <c r="F94" i="40"/>
  <c r="E94" i="40"/>
  <c r="D94" i="40"/>
  <c r="C94" i="40"/>
  <c r="B94" i="40"/>
  <c r="F93" i="40"/>
  <c r="E93" i="40"/>
  <c r="D93" i="40"/>
  <c r="C93" i="40"/>
  <c r="B93" i="40"/>
  <c r="F92" i="40"/>
  <c r="E92" i="40"/>
  <c r="D92" i="40"/>
  <c r="C92" i="40"/>
  <c r="B92" i="40"/>
  <c r="F91" i="40"/>
  <c r="E91" i="40"/>
  <c r="D91" i="40"/>
  <c r="C91" i="40"/>
  <c r="B91" i="40"/>
  <c r="F90" i="40"/>
  <c r="E90" i="40"/>
  <c r="D90" i="40"/>
  <c r="C90" i="40"/>
  <c r="B90" i="40"/>
  <c r="F89" i="40"/>
  <c r="E89" i="40"/>
  <c r="D89" i="40"/>
  <c r="C89" i="40"/>
  <c r="B89" i="40"/>
  <c r="F49" i="40"/>
  <c r="E49" i="40"/>
  <c r="D49" i="40"/>
  <c r="C49" i="40"/>
  <c r="B49" i="40"/>
  <c r="F48" i="40"/>
  <c r="E48" i="40"/>
  <c r="D48" i="40"/>
  <c r="C48" i="40"/>
  <c r="B48" i="40"/>
  <c r="F82" i="40"/>
  <c r="E82" i="40"/>
  <c r="D82" i="40"/>
  <c r="C82" i="40"/>
  <c r="B82" i="40"/>
  <c r="F13" i="40"/>
  <c r="E13" i="40"/>
  <c r="D13" i="40"/>
  <c r="C13" i="40"/>
  <c r="B13" i="40"/>
  <c r="F88" i="40"/>
  <c r="E88" i="40"/>
  <c r="D88" i="40"/>
  <c r="C88" i="40"/>
  <c r="B88" i="40"/>
  <c r="F53" i="40"/>
  <c r="E53" i="40"/>
  <c r="D53" i="40"/>
  <c r="C53" i="40"/>
  <c r="B53" i="40"/>
  <c r="F47" i="40"/>
  <c r="E47" i="40"/>
  <c r="D47" i="40"/>
  <c r="C47" i="40"/>
  <c r="B47" i="40"/>
  <c r="F9" i="40"/>
  <c r="D9" i="40"/>
  <c r="C9" i="40"/>
  <c r="B9" i="40"/>
  <c r="F61" i="40"/>
  <c r="E61" i="40"/>
  <c r="D61" i="40"/>
  <c r="C61" i="40"/>
  <c r="B61" i="40"/>
  <c r="F87" i="40"/>
  <c r="E87" i="40"/>
  <c r="D87" i="40"/>
  <c r="C87" i="40"/>
  <c r="B87" i="40"/>
  <c r="F86" i="40"/>
  <c r="E86" i="40"/>
  <c r="D86" i="40"/>
  <c r="C86" i="40"/>
  <c r="B86" i="40"/>
  <c r="F85" i="40"/>
  <c r="E85" i="40"/>
  <c r="D85" i="40"/>
  <c r="C85" i="40"/>
  <c r="B85" i="40"/>
  <c r="F84" i="40"/>
  <c r="E84" i="40"/>
  <c r="D84" i="40"/>
  <c r="C84" i="40"/>
  <c r="B84" i="40"/>
  <c r="F81" i="40"/>
  <c r="E81" i="40"/>
  <c r="D81" i="40"/>
  <c r="C81" i="40"/>
  <c r="B81" i="40"/>
  <c r="F80" i="40"/>
  <c r="E80" i="40"/>
  <c r="D80" i="40"/>
  <c r="C80" i="40"/>
  <c r="B80" i="40"/>
  <c r="F50" i="40"/>
  <c r="E50" i="40"/>
  <c r="D50" i="40"/>
  <c r="C50" i="40"/>
  <c r="B50" i="40"/>
  <c r="F46" i="40"/>
  <c r="E46" i="40"/>
  <c r="D46" i="40"/>
  <c r="C46" i="40"/>
  <c r="B46" i="40"/>
  <c r="F63" i="40"/>
  <c r="E63" i="40"/>
  <c r="D63" i="40"/>
  <c r="C63" i="40"/>
  <c r="B63" i="40"/>
  <c r="F35" i="40"/>
  <c r="E35" i="40"/>
  <c r="D35" i="40"/>
  <c r="C35" i="40"/>
  <c r="B35" i="40"/>
  <c r="F51" i="40"/>
  <c r="E51" i="40"/>
  <c r="D51" i="40"/>
  <c r="C51" i="40"/>
  <c r="B51" i="40"/>
  <c r="F79" i="40"/>
  <c r="E79" i="40"/>
  <c r="D79" i="40"/>
  <c r="C79" i="40"/>
  <c r="B79" i="40"/>
  <c r="F37" i="40"/>
  <c r="E37" i="40"/>
  <c r="D37" i="40"/>
  <c r="C37" i="40"/>
  <c r="B37" i="40"/>
  <c r="F22" i="40"/>
  <c r="E22" i="40"/>
  <c r="D22" i="40"/>
  <c r="C22" i="40"/>
  <c r="B22" i="40"/>
  <c r="F27" i="40"/>
  <c r="E27" i="40"/>
  <c r="D27" i="40"/>
  <c r="C27" i="40"/>
  <c r="B27" i="40"/>
  <c r="F21" i="40"/>
  <c r="E21" i="40"/>
  <c r="D21" i="40"/>
  <c r="C21" i="40"/>
  <c r="B21" i="40"/>
  <c r="F78" i="40"/>
  <c r="E78" i="40"/>
  <c r="D78" i="40"/>
  <c r="C78" i="40"/>
  <c r="B78" i="40"/>
  <c r="F77" i="40"/>
  <c r="E77" i="40"/>
  <c r="D77" i="40"/>
  <c r="C77" i="40"/>
  <c r="B77" i="40"/>
  <c r="F76" i="40"/>
  <c r="E76" i="40"/>
  <c r="D76" i="40"/>
  <c r="C76" i="40"/>
  <c r="B76" i="40"/>
  <c r="F83" i="40"/>
  <c r="E83" i="40"/>
  <c r="D83" i="40"/>
  <c r="C83" i="40"/>
  <c r="B83" i="40"/>
  <c r="F73" i="40"/>
  <c r="E73" i="40"/>
  <c r="D73" i="40"/>
  <c r="C73" i="40"/>
  <c r="B73" i="40"/>
  <c r="F8" i="40"/>
  <c r="E8" i="40"/>
  <c r="D8" i="40"/>
  <c r="C8" i="40"/>
  <c r="B8" i="40"/>
  <c r="F70" i="40"/>
  <c r="E70" i="40"/>
  <c r="D70" i="40"/>
  <c r="C70" i="40"/>
  <c r="B70" i="40"/>
  <c r="F58" i="40"/>
  <c r="E58" i="40"/>
  <c r="D58" i="40"/>
  <c r="C58" i="40"/>
  <c r="B58" i="40"/>
  <c r="F57" i="40"/>
  <c r="E57" i="40"/>
  <c r="D57" i="40"/>
  <c r="C57" i="40"/>
  <c r="B57" i="40"/>
  <c r="F56" i="40"/>
  <c r="E56" i="40"/>
  <c r="D56" i="40"/>
  <c r="C56" i="40"/>
  <c r="B56" i="40"/>
  <c r="F65" i="40"/>
  <c r="E65" i="40"/>
  <c r="D65" i="40"/>
  <c r="C65" i="40"/>
  <c r="B65" i="40"/>
  <c r="F14" i="40"/>
  <c r="E14" i="40"/>
  <c r="D14" i="40"/>
  <c r="C14" i="40"/>
  <c r="B14" i="40"/>
  <c r="F12" i="40"/>
  <c r="E12" i="40"/>
  <c r="D12" i="40"/>
  <c r="C12" i="40"/>
  <c r="B12" i="40"/>
  <c r="F55" i="40"/>
  <c r="E55" i="40"/>
  <c r="D55" i="40"/>
  <c r="C55" i="40"/>
  <c r="B55" i="40"/>
  <c r="F11" i="40"/>
  <c r="E11" i="40"/>
  <c r="D11" i="40"/>
  <c r="C11" i="40"/>
  <c r="B11" i="40"/>
  <c r="F7" i="40"/>
  <c r="E7" i="40"/>
  <c r="D7" i="40"/>
  <c r="C7" i="40"/>
  <c r="B7" i="40"/>
  <c r="F75" i="40"/>
  <c r="E75" i="40"/>
  <c r="D75" i="40"/>
  <c r="C75" i="40"/>
  <c r="B75" i="40"/>
  <c r="F68" i="40"/>
  <c r="E68" i="40"/>
  <c r="D68" i="40"/>
  <c r="C68" i="40"/>
  <c r="B68" i="40"/>
  <c r="F67" i="40"/>
  <c r="E67" i="40"/>
  <c r="D67" i="40"/>
  <c r="C67" i="40"/>
  <c r="B67" i="40"/>
  <c r="F64" i="40"/>
  <c r="E64" i="40"/>
  <c r="D64" i="40"/>
  <c r="C64" i="40"/>
  <c r="B64" i="40"/>
  <c r="F62" i="40"/>
  <c r="E62" i="40"/>
  <c r="D62" i="40"/>
  <c r="C62" i="40"/>
  <c r="B62" i="40"/>
  <c r="F60" i="40"/>
  <c r="E60" i="40"/>
  <c r="D60" i="40"/>
  <c r="C60" i="40"/>
  <c r="B60" i="40"/>
  <c r="F74" i="40"/>
  <c r="E74" i="40"/>
  <c r="D74" i="40"/>
  <c r="C74" i="40"/>
  <c r="B74" i="40"/>
  <c r="F45" i="40"/>
  <c r="E45" i="40"/>
  <c r="D45" i="40"/>
  <c r="C45" i="40"/>
  <c r="B45" i="40"/>
  <c r="F20" i="40"/>
  <c r="E20" i="40"/>
  <c r="D20" i="40"/>
  <c r="C20" i="40"/>
  <c r="B20" i="40"/>
  <c r="F26" i="40"/>
  <c r="E26" i="40"/>
  <c r="D26" i="40"/>
  <c r="C26" i="40"/>
  <c r="B26" i="40"/>
  <c r="F33" i="40"/>
  <c r="E33" i="40"/>
  <c r="D33" i="40"/>
  <c r="C33" i="40"/>
  <c r="B33" i="40"/>
  <c r="F59" i="40"/>
  <c r="E59" i="40"/>
  <c r="D59" i="40"/>
  <c r="C59" i="40"/>
  <c r="B59" i="40"/>
  <c r="F19" i="40"/>
  <c r="E19" i="40"/>
  <c r="D19" i="40"/>
  <c r="C19" i="40"/>
  <c r="B19" i="40"/>
  <c r="F25" i="40"/>
  <c r="E25" i="40"/>
  <c r="D25" i="40"/>
  <c r="C25" i="40"/>
  <c r="B25" i="40"/>
  <c r="F54" i="40"/>
  <c r="E54" i="40"/>
  <c r="D54" i="40"/>
  <c r="C54" i="40"/>
  <c r="B54" i="40"/>
  <c r="F24" i="40"/>
  <c r="E24" i="40"/>
  <c r="D24" i="40"/>
  <c r="C24" i="40"/>
  <c r="B24" i="40"/>
  <c r="M98" i="40"/>
  <c r="O24" i="16"/>
  <c r="N98" i="40"/>
  <c r="M97" i="40"/>
  <c r="O23" i="16"/>
  <c r="O22" i="16"/>
  <c r="O93" i="44" s="1"/>
  <c r="O21" i="16"/>
  <c r="N39" i="40" s="1"/>
  <c r="O20" i="16"/>
  <c r="N31" i="40" s="1"/>
  <c r="O19" i="16"/>
  <c r="O89" i="44" s="1"/>
  <c r="O18" i="16"/>
  <c r="O17" i="16"/>
  <c r="M71" i="40"/>
  <c r="O16" i="16"/>
  <c r="O83" i="44" s="1"/>
  <c r="O15" i="16"/>
  <c r="N30" i="40" s="1"/>
  <c r="O14" i="16"/>
  <c r="O13" i="16"/>
  <c r="O79" i="44" s="1"/>
  <c r="N12" i="16"/>
  <c r="O12" i="16"/>
  <c r="N42" i="40" s="1"/>
  <c r="M29" i="40"/>
  <c r="O11" i="16"/>
  <c r="O10" i="16"/>
  <c r="M41" i="40"/>
  <c r="O9" i="16"/>
  <c r="O24" i="15"/>
  <c r="M94" i="40"/>
  <c r="O23" i="15"/>
  <c r="M93" i="40"/>
  <c r="O22" i="15"/>
  <c r="N93" i="40"/>
  <c r="M92" i="40"/>
  <c r="O21" i="15"/>
  <c r="M91" i="40"/>
  <c r="O20" i="15"/>
  <c r="O19" i="15"/>
  <c r="M89" i="40"/>
  <c r="O18" i="15"/>
  <c r="M49" i="40"/>
  <c r="O17" i="15"/>
  <c r="N49" i="40"/>
  <c r="M48" i="40"/>
  <c r="O16" i="15"/>
  <c r="M82" i="40"/>
  <c r="O15" i="15"/>
  <c r="O14" i="15"/>
  <c r="M88" i="40"/>
  <c r="O13" i="15"/>
  <c r="N12" i="15"/>
  <c r="O12" i="15"/>
  <c r="O11" i="15"/>
  <c r="O30" i="44" s="1"/>
  <c r="M9" i="40"/>
  <c r="O10" i="15"/>
  <c r="N9" i="40" s="1"/>
  <c r="O9" i="15"/>
  <c r="M87" i="40"/>
  <c r="O24" i="14"/>
  <c r="M86" i="40"/>
  <c r="O23" i="14"/>
  <c r="M85" i="40"/>
  <c r="O22" i="14"/>
  <c r="M84" i="40"/>
  <c r="O21" i="14"/>
  <c r="N84" i="40" s="1"/>
  <c r="M81" i="40"/>
  <c r="O20" i="14"/>
  <c r="M80" i="40"/>
  <c r="O19" i="14"/>
  <c r="O18" i="14"/>
  <c r="O17" i="14"/>
  <c r="N46" i="40" s="1"/>
  <c r="O16" i="14"/>
  <c r="O68" i="44" s="1"/>
  <c r="O15" i="14"/>
  <c r="M51" i="40"/>
  <c r="O14" i="14"/>
  <c r="O13" i="14"/>
  <c r="N79" i="40" s="1"/>
  <c r="O12" i="14"/>
  <c r="O11" i="14"/>
  <c r="O10" i="14"/>
  <c r="O9" i="14"/>
  <c r="N21" i="40" s="1"/>
  <c r="M75" i="40"/>
  <c r="O24" i="10"/>
  <c r="N75" i="40"/>
  <c r="O23" i="10"/>
  <c r="O22" i="10"/>
  <c r="M64" i="40"/>
  <c r="O21" i="10"/>
  <c r="O20" i="10"/>
  <c r="M60" i="40"/>
  <c r="O19" i="10"/>
  <c r="M74" i="40"/>
  <c r="O18" i="10"/>
  <c r="N74" i="40" s="1"/>
  <c r="O17" i="10"/>
  <c r="O16" i="10"/>
  <c r="O53" i="44" s="1"/>
  <c r="O15" i="10"/>
  <c r="N26" i="40" s="1"/>
  <c r="O14" i="10"/>
  <c r="N13" i="10"/>
  <c r="O13" i="10"/>
  <c r="O47" i="44" s="1"/>
  <c r="N12" i="10"/>
  <c r="M19" i="40" s="1"/>
  <c r="O12" i="10"/>
  <c r="O11" i="10"/>
  <c r="N25" i="40" s="1"/>
  <c r="M54" i="40"/>
  <c r="O10" i="10"/>
  <c r="N54" i="40" s="1"/>
  <c r="O9" i="10"/>
  <c r="M78" i="40"/>
  <c r="O24" i="9"/>
  <c r="O23" i="9"/>
  <c r="M76" i="40"/>
  <c r="O22" i="9"/>
  <c r="O21" i="9"/>
  <c r="M73" i="40"/>
  <c r="O20" i="9"/>
  <c r="N73" i="40" s="1"/>
  <c r="O19" i="9"/>
  <c r="O18" i="9"/>
  <c r="O19" i="44" s="1"/>
  <c r="O17" i="9"/>
  <c r="M57" i="40"/>
  <c r="O16" i="9"/>
  <c r="N57" i="40" s="1"/>
  <c r="O15" i="9"/>
  <c r="O23" i="44" s="1"/>
  <c r="O14" i="9"/>
  <c r="O13" i="9"/>
  <c r="N12" i="9"/>
  <c r="N10" i="44" s="1"/>
  <c r="O12" i="9"/>
  <c r="O11" i="9"/>
  <c r="O10" i="9"/>
  <c r="O8" i="44" s="1"/>
  <c r="M7" i="40"/>
  <c r="O9" i="9"/>
  <c r="M68" i="40"/>
  <c r="M20" i="40"/>
  <c r="M62" i="40"/>
  <c r="M67" i="40"/>
  <c r="N60" i="40"/>
  <c r="O67" i="40"/>
  <c r="M45" i="40"/>
  <c r="O93" i="40"/>
  <c r="M90" i="40"/>
  <c r="M72" i="40"/>
  <c r="M35" i="40"/>
  <c r="M95" i="40"/>
  <c r="M77" i="40"/>
  <c r="O89" i="40"/>
  <c r="M27" i="40"/>
  <c r="O98" i="40"/>
  <c r="O81" i="40"/>
  <c r="P20" i="16" l="1"/>
  <c r="O31" i="40" s="1"/>
  <c r="P16" i="16"/>
  <c r="P83" i="44" s="1"/>
  <c r="M30" i="40"/>
  <c r="M38" i="40"/>
  <c r="M43" i="40"/>
  <c r="M34" i="40"/>
  <c r="M66" i="40"/>
  <c r="P12" i="15"/>
  <c r="P29" i="44" s="1"/>
  <c r="M61" i="40"/>
  <c r="O84" i="40"/>
  <c r="AA22" i="14"/>
  <c r="Z22" i="14"/>
  <c r="Z21" i="14"/>
  <c r="AA21" i="14"/>
  <c r="AA24" i="14"/>
  <c r="Z24" i="14"/>
  <c r="Z20" i="14"/>
  <c r="AA20" i="14"/>
  <c r="AA23" i="14"/>
  <c r="Z23" i="14"/>
  <c r="P13" i="14"/>
  <c r="P57" i="43" s="1"/>
  <c r="M22" i="40"/>
  <c r="M50" i="40"/>
  <c r="P13" i="9"/>
  <c r="M8" i="40"/>
  <c r="M33" i="40"/>
  <c r="P14" i="15"/>
  <c r="O13" i="40" s="1"/>
  <c r="AA19" i="16"/>
  <c r="Z19" i="16"/>
  <c r="AA15" i="16"/>
  <c r="Z15" i="16"/>
  <c r="Z11" i="16"/>
  <c r="AB11" i="16" s="1"/>
  <c r="AA11" i="16"/>
  <c r="AA22" i="16"/>
  <c r="Z22" i="16"/>
  <c r="Z18" i="16"/>
  <c r="AB18" i="16" s="1"/>
  <c r="AA18" i="16"/>
  <c r="AA10" i="16"/>
  <c r="Z10" i="16"/>
  <c r="AA21" i="16"/>
  <c r="Z21" i="16"/>
  <c r="Z17" i="16"/>
  <c r="AA17" i="16"/>
  <c r="Z13" i="16"/>
  <c r="AB13" i="16" s="1"/>
  <c r="AA13" i="16"/>
  <c r="AA20" i="16"/>
  <c r="Z20" i="16"/>
  <c r="Z16" i="16"/>
  <c r="AB16" i="16" s="1"/>
  <c r="AA16" i="16"/>
  <c r="AA12" i="16"/>
  <c r="Z12" i="16"/>
  <c r="Z17" i="14"/>
  <c r="AA17" i="14"/>
  <c r="Z13" i="14"/>
  <c r="AA13" i="14"/>
  <c r="AA16" i="14"/>
  <c r="Z16" i="14"/>
  <c r="Z12" i="14"/>
  <c r="AA12" i="14"/>
  <c r="Z19" i="14"/>
  <c r="AA19" i="14"/>
  <c r="Z15" i="14"/>
  <c r="AB15" i="14" s="1"/>
  <c r="AA15" i="14"/>
  <c r="AA11" i="14"/>
  <c r="Z11" i="14"/>
  <c r="Z18" i="14"/>
  <c r="AA18" i="14"/>
  <c r="AA14" i="14"/>
  <c r="Z14" i="14"/>
  <c r="Z10" i="14"/>
  <c r="AA10" i="14"/>
  <c r="Z11" i="9"/>
  <c r="AA11" i="9"/>
  <c r="AA18" i="9"/>
  <c r="Z18" i="9"/>
  <c r="Z14" i="9"/>
  <c r="AA14" i="9"/>
  <c r="AA10" i="9"/>
  <c r="Z10" i="9"/>
  <c r="AA15" i="9"/>
  <c r="Z15" i="9"/>
  <c r="M14" i="40"/>
  <c r="Z21" i="9"/>
  <c r="AA21" i="9"/>
  <c r="AA17" i="9"/>
  <c r="Z17" i="9"/>
  <c r="Z13" i="9"/>
  <c r="AA13" i="9"/>
  <c r="Z19" i="9"/>
  <c r="AA19" i="9"/>
  <c r="AA20" i="9"/>
  <c r="Z20" i="9"/>
  <c r="AA16" i="9"/>
  <c r="Z16" i="9"/>
  <c r="AA12" i="9"/>
  <c r="Z12" i="9"/>
  <c r="M25" i="40"/>
  <c r="AA15" i="15"/>
  <c r="Z15" i="15"/>
  <c r="M47" i="40"/>
  <c r="AA13" i="15"/>
  <c r="Z13" i="15"/>
  <c r="Z11" i="15"/>
  <c r="AA11" i="15"/>
  <c r="AA12" i="15"/>
  <c r="AB12" i="15" s="1"/>
  <c r="Z12" i="15"/>
  <c r="AA14" i="15"/>
  <c r="AB14" i="15" s="1"/>
  <c r="Z14" i="15"/>
  <c r="AA10" i="15"/>
  <c r="Z10" i="15"/>
  <c r="AA14" i="16"/>
  <c r="Z14" i="16"/>
  <c r="P91" i="44"/>
  <c r="O50" i="43"/>
  <c r="O74" i="44"/>
  <c r="N41" i="43"/>
  <c r="N77" i="44"/>
  <c r="M31" i="40"/>
  <c r="N47" i="43"/>
  <c r="N95" i="44"/>
  <c r="N40" i="43"/>
  <c r="N73" i="44"/>
  <c r="O55" i="43"/>
  <c r="O80" i="44"/>
  <c r="N32" i="43"/>
  <c r="N79" i="44"/>
  <c r="M96" i="40"/>
  <c r="O51" i="43"/>
  <c r="O75" i="44"/>
  <c r="O40" i="43"/>
  <c r="O73" i="44"/>
  <c r="O29" i="43"/>
  <c r="O82" i="44"/>
  <c r="O44" i="43"/>
  <c r="O85" i="44"/>
  <c r="O47" i="43"/>
  <c r="O95" i="44"/>
  <c r="N44" i="43"/>
  <c r="N85" i="44"/>
  <c r="O49" i="43"/>
  <c r="O87" i="44"/>
  <c r="N48" i="43"/>
  <c r="N91" i="44"/>
  <c r="O41" i="43"/>
  <c r="O77" i="44"/>
  <c r="O48" i="43"/>
  <c r="O91" i="44"/>
  <c r="N51" i="43"/>
  <c r="N75" i="44"/>
  <c r="N54" i="43"/>
  <c r="N83" i="44"/>
  <c r="P11" i="16"/>
  <c r="P35" i="44"/>
  <c r="O8" i="43"/>
  <c r="O27" i="44"/>
  <c r="O14" i="43"/>
  <c r="O33" i="44"/>
  <c r="N20" i="43"/>
  <c r="N31" i="44"/>
  <c r="O53" i="40"/>
  <c r="N16" i="43"/>
  <c r="N35" i="44"/>
  <c r="O20" i="43"/>
  <c r="O31" i="44"/>
  <c r="O10" i="43"/>
  <c r="O29" i="44"/>
  <c r="O16" i="43"/>
  <c r="O35" i="44"/>
  <c r="N61" i="40"/>
  <c r="N10" i="43"/>
  <c r="N29" i="44"/>
  <c r="O79" i="40"/>
  <c r="N36" i="43"/>
  <c r="N68" i="44"/>
  <c r="N42" i="43"/>
  <c r="N62" i="44"/>
  <c r="O80" i="40"/>
  <c r="O42" i="43"/>
  <c r="O62" i="44"/>
  <c r="M79" i="40"/>
  <c r="N26" i="43"/>
  <c r="N57" i="44"/>
  <c r="N39" i="43"/>
  <c r="N60" i="44"/>
  <c r="O39" i="43"/>
  <c r="O60" i="44"/>
  <c r="M37" i="40"/>
  <c r="O58" i="43"/>
  <c r="O64" i="44"/>
  <c r="M63" i="40"/>
  <c r="O46" i="43"/>
  <c r="O70" i="44"/>
  <c r="N56" i="43"/>
  <c r="N71" i="44"/>
  <c r="P12" i="14"/>
  <c r="Q12" i="14" s="1"/>
  <c r="Q62" i="44" s="1"/>
  <c r="O27" i="43"/>
  <c r="O59" i="44"/>
  <c r="N57" i="43"/>
  <c r="N63" i="44"/>
  <c r="O26" i="43"/>
  <c r="O57" i="44"/>
  <c r="O57" i="43"/>
  <c r="O63" i="44"/>
  <c r="O28" i="43"/>
  <c r="O66" i="44"/>
  <c r="O56" i="43"/>
  <c r="O71" i="44"/>
  <c r="N28" i="43"/>
  <c r="N66" i="44"/>
  <c r="P9" i="14"/>
  <c r="P26" i="43" s="1"/>
  <c r="P25" i="44"/>
  <c r="O14" i="40"/>
  <c r="N13" i="43"/>
  <c r="N19" i="44"/>
  <c r="N21" i="43"/>
  <c r="N23" i="44"/>
  <c r="M56" i="40"/>
  <c r="O17" i="43"/>
  <c r="O17" i="44"/>
  <c r="N58" i="40"/>
  <c r="M11" i="40"/>
  <c r="O18" i="43"/>
  <c r="O10" i="44"/>
  <c r="O11" i="43"/>
  <c r="O13" i="44"/>
  <c r="M83" i="40"/>
  <c r="N17" i="43"/>
  <c r="N17" i="44"/>
  <c r="O19" i="43"/>
  <c r="O11" i="44"/>
  <c r="O22" i="43"/>
  <c r="O25" i="44"/>
  <c r="O9" i="43"/>
  <c r="O21" i="44"/>
  <c r="O83" i="40"/>
  <c r="M55" i="40"/>
  <c r="P17" i="9"/>
  <c r="P17" i="43" s="1"/>
  <c r="N11" i="43"/>
  <c r="N13" i="44"/>
  <c r="M70" i="40"/>
  <c r="O7" i="43"/>
  <c r="O6" i="44"/>
  <c r="N55" i="40"/>
  <c r="M65" i="40"/>
  <c r="O15" i="43"/>
  <c r="O15" i="44"/>
  <c r="N22" i="43"/>
  <c r="N25" i="44"/>
  <c r="N53" i="43"/>
  <c r="N55" i="44"/>
  <c r="N43" i="43"/>
  <c r="N39" i="44"/>
  <c r="O33" i="43"/>
  <c r="O45" i="44"/>
  <c r="O34" i="43"/>
  <c r="O49" i="44"/>
  <c r="N33" i="43"/>
  <c r="N45" i="44"/>
  <c r="O30" i="43"/>
  <c r="O43" i="44"/>
  <c r="N38" i="43"/>
  <c r="N47" i="44"/>
  <c r="M26" i="40"/>
  <c r="O37" i="43"/>
  <c r="O41" i="44"/>
  <c r="O53" i="43"/>
  <c r="O55" i="44"/>
  <c r="P16" i="10"/>
  <c r="P45" i="43" s="1"/>
  <c r="O43" i="43"/>
  <c r="O39" i="44"/>
  <c r="O31" i="43"/>
  <c r="O51" i="44"/>
  <c r="N45" i="43"/>
  <c r="N53" i="44"/>
  <c r="N37" i="43"/>
  <c r="N41" i="44"/>
  <c r="Z9" i="15"/>
  <c r="AA9" i="15"/>
  <c r="AB9" i="15" s="1"/>
  <c r="R23" i="16"/>
  <c r="AB19" i="16"/>
  <c r="AB15" i="16"/>
  <c r="R22" i="15"/>
  <c r="R18" i="15"/>
  <c r="AB10" i="15"/>
  <c r="R21" i="14"/>
  <c r="AB17" i="14"/>
  <c r="AB13" i="14"/>
  <c r="R24" i="9"/>
  <c r="AB20" i="9"/>
  <c r="AB16" i="9"/>
  <c r="AB12" i="9"/>
  <c r="Z9" i="14"/>
  <c r="AB9" i="14" s="1"/>
  <c r="AA9" i="14"/>
  <c r="AB22" i="16"/>
  <c r="AB14" i="16"/>
  <c r="AB10" i="16"/>
  <c r="R21" i="15"/>
  <c r="R17" i="15"/>
  <c r="AB13" i="15"/>
  <c r="R24" i="14"/>
  <c r="R20" i="14"/>
  <c r="AB16" i="14"/>
  <c r="AB12" i="14"/>
  <c r="R23" i="9"/>
  <c r="AB19" i="9"/>
  <c r="AB15" i="9"/>
  <c r="AB11" i="9"/>
  <c r="P68" i="40"/>
  <c r="AA9" i="9"/>
  <c r="AB9" i="9" s="1"/>
  <c r="Z9" i="9"/>
  <c r="AB21" i="16"/>
  <c r="AB17" i="16"/>
  <c r="R24" i="15"/>
  <c r="R20" i="15"/>
  <c r="R16" i="15"/>
  <c r="R23" i="14"/>
  <c r="AB19" i="14"/>
  <c r="AB11" i="14"/>
  <c r="R22" i="9"/>
  <c r="AB18" i="9"/>
  <c r="AB14" i="9"/>
  <c r="AB10" i="9"/>
  <c r="Z9" i="16"/>
  <c r="AB9" i="16" s="1"/>
  <c r="AA9" i="16"/>
  <c r="R24" i="16"/>
  <c r="AB20" i="16"/>
  <c r="AB12" i="16"/>
  <c r="R23" i="15"/>
  <c r="R19" i="15"/>
  <c r="AB15" i="15"/>
  <c r="AB11" i="15"/>
  <c r="R22" i="14"/>
  <c r="AB18" i="14"/>
  <c r="AB14" i="14"/>
  <c r="AB10" i="14"/>
  <c r="AB21" i="9"/>
  <c r="R21" i="9" s="1"/>
  <c r="AB17" i="9"/>
  <c r="AB13" i="9"/>
  <c r="X14" i="10"/>
  <c r="Y14" i="10" s="1"/>
  <c r="X21" i="10"/>
  <c r="Y21" i="10" s="1"/>
  <c r="R21" i="10" s="1"/>
  <c r="X17" i="10"/>
  <c r="Y17" i="10" s="1"/>
  <c r="X13" i="10"/>
  <c r="Y13" i="10" s="1"/>
  <c r="AA9" i="10"/>
  <c r="AB9" i="10" s="1"/>
  <c r="Z9" i="10"/>
  <c r="X22" i="10"/>
  <c r="Y22" i="10" s="1"/>
  <c r="R22" i="10" s="1"/>
  <c r="X10" i="10"/>
  <c r="Y10" i="10" s="1"/>
  <c r="X24" i="10"/>
  <c r="Y24" i="10" s="1"/>
  <c r="R24" i="10" s="1"/>
  <c r="X20" i="10"/>
  <c r="Y20" i="10" s="1"/>
  <c r="R20" i="10" s="1"/>
  <c r="X16" i="10"/>
  <c r="Y16" i="10" s="1"/>
  <c r="X12" i="10"/>
  <c r="Y12" i="10" s="1"/>
  <c r="X18" i="10"/>
  <c r="Y18" i="10" s="1"/>
  <c r="X19" i="10"/>
  <c r="Y19" i="10" s="1"/>
  <c r="R19" i="10" s="1"/>
  <c r="X15" i="10"/>
  <c r="Y15" i="10" s="1"/>
  <c r="X11" i="10"/>
  <c r="Y11" i="10" s="1"/>
  <c r="U20" i="14"/>
  <c r="Q20" i="14"/>
  <c r="P21" i="10"/>
  <c r="N34" i="43"/>
  <c r="P14" i="10"/>
  <c r="P49" i="44" s="1"/>
  <c r="N8" i="43"/>
  <c r="P9" i="15"/>
  <c r="P27" i="44" s="1"/>
  <c r="N35" i="43"/>
  <c r="P22" i="16"/>
  <c r="P93" i="44" s="1"/>
  <c r="P20" i="15"/>
  <c r="N6" i="43"/>
  <c r="P10" i="9"/>
  <c r="P8" i="44" s="1"/>
  <c r="N7" i="40"/>
  <c r="N65" i="40"/>
  <c r="N77" i="40"/>
  <c r="P12" i="10"/>
  <c r="P45" i="44" s="1"/>
  <c r="N27" i="40"/>
  <c r="N80" i="40"/>
  <c r="M53" i="40"/>
  <c r="N13" i="40"/>
  <c r="N90" i="40"/>
  <c r="N95" i="40"/>
  <c r="N52" i="40"/>
  <c r="P24" i="14"/>
  <c r="P17" i="14"/>
  <c r="P71" i="44" s="1"/>
  <c r="P15" i="14"/>
  <c r="P66" i="44" s="1"/>
  <c r="N30" i="43"/>
  <c r="P11" i="10"/>
  <c r="P43" i="44" s="1"/>
  <c r="U24" i="16"/>
  <c r="Q24" i="16"/>
  <c r="N49" i="43"/>
  <c r="P18" i="16"/>
  <c r="P87" i="44" s="1"/>
  <c r="U22" i="15"/>
  <c r="Q22" i="15"/>
  <c r="P16" i="15"/>
  <c r="U13" i="9"/>
  <c r="Q13" i="9"/>
  <c r="Q25" i="44" s="1"/>
  <c r="P10" i="43"/>
  <c r="U12" i="15"/>
  <c r="Q12" i="15"/>
  <c r="Q29" i="44" s="1"/>
  <c r="U21" i="14"/>
  <c r="Q21" i="14"/>
  <c r="U19" i="14"/>
  <c r="Q19" i="14"/>
  <c r="U22" i="10"/>
  <c r="Q22" i="10"/>
  <c r="U20" i="16"/>
  <c r="Q20" i="16"/>
  <c r="Q91" i="44" s="1"/>
  <c r="N55" i="43"/>
  <c r="P14" i="16"/>
  <c r="P80" i="44" s="1"/>
  <c r="U18" i="15"/>
  <c r="Q18" i="15"/>
  <c r="N12" i="43"/>
  <c r="P11" i="15"/>
  <c r="P30" i="44" s="1"/>
  <c r="N9" i="43"/>
  <c r="P19" i="9"/>
  <c r="P21" i="44" s="1"/>
  <c r="N29" i="40"/>
  <c r="N19" i="40"/>
  <c r="N67" i="40"/>
  <c r="N78" i="40"/>
  <c r="N22" i="40"/>
  <c r="N86" i="40"/>
  <c r="N53" i="40"/>
  <c r="N82" i="40"/>
  <c r="N91" i="40"/>
  <c r="N41" i="40"/>
  <c r="P12" i="16"/>
  <c r="P77" i="44" s="1"/>
  <c r="N38" i="40"/>
  <c r="P23" i="14"/>
  <c r="P16" i="14"/>
  <c r="P68" i="44" s="1"/>
  <c r="P10" i="14"/>
  <c r="P60" i="44" s="1"/>
  <c r="P18" i="10"/>
  <c r="P24" i="15"/>
  <c r="U14" i="15"/>
  <c r="Q14" i="15"/>
  <c r="Q35" i="44" s="1"/>
  <c r="U21" i="9"/>
  <c r="Q21" i="9"/>
  <c r="P23" i="9"/>
  <c r="P15" i="9"/>
  <c r="P23" i="44" s="1"/>
  <c r="N68" i="40"/>
  <c r="N83" i="40"/>
  <c r="O45" i="43"/>
  <c r="N20" i="40"/>
  <c r="N81" i="40"/>
  <c r="N18" i="43"/>
  <c r="M12" i="40"/>
  <c r="P12" i="9"/>
  <c r="P10" i="44" s="1"/>
  <c r="O12" i="43"/>
  <c r="N47" i="40"/>
  <c r="O32" i="43"/>
  <c r="N96" i="40"/>
  <c r="O35" i="43"/>
  <c r="N72" i="40"/>
  <c r="O13" i="43"/>
  <c r="N70" i="40"/>
  <c r="N62" i="40"/>
  <c r="O38" i="43"/>
  <c r="N59" i="40"/>
  <c r="O36" i="43"/>
  <c r="N63" i="40"/>
  <c r="N87" i="40"/>
  <c r="N92" i="40"/>
  <c r="O52" i="43"/>
  <c r="N34" i="40"/>
  <c r="O6" i="43"/>
  <c r="N11" i="40"/>
  <c r="O21" i="43"/>
  <c r="N56" i="40"/>
  <c r="N89" i="40"/>
  <c r="O54" i="43"/>
  <c r="N71" i="40"/>
  <c r="P23" i="10"/>
  <c r="N31" i="43"/>
  <c r="P15" i="10"/>
  <c r="P51" i="44" s="1"/>
  <c r="N29" i="43"/>
  <c r="P15" i="16"/>
  <c r="P82" i="44" s="1"/>
  <c r="N14" i="43"/>
  <c r="P13" i="15"/>
  <c r="P33" i="44" s="1"/>
  <c r="P24" i="9"/>
  <c r="O86" i="40"/>
  <c r="N88" i="40"/>
  <c r="N51" i="40"/>
  <c r="N33" i="40"/>
  <c r="O74" i="40"/>
  <c r="N12" i="40"/>
  <c r="N14" i="40"/>
  <c r="N8" i="40"/>
  <c r="N24" i="40"/>
  <c r="M59" i="40"/>
  <c r="N45" i="40"/>
  <c r="N64" i="40"/>
  <c r="N37" i="40"/>
  <c r="N35" i="40"/>
  <c r="N50" i="40"/>
  <c r="N85" i="40"/>
  <c r="N48" i="40"/>
  <c r="N94" i="40"/>
  <c r="N66" i="40"/>
  <c r="M42" i="40"/>
  <c r="N43" i="40"/>
  <c r="N97" i="40"/>
  <c r="N46" i="43"/>
  <c r="P18" i="14"/>
  <c r="P70" i="44" s="1"/>
  <c r="N27" i="43"/>
  <c r="P11" i="14"/>
  <c r="P59" i="44" s="1"/>
  <c r="P24" i="10"/>
  <c r="N52" i="43"/>
  <c r="P19" i="16"/>
  <c r="P89" i="44" s="1"/>
  <c r="P17" i="15"/>
  <c r="N19" i="43"/>
  <c r="P11" i="9"/>
  <c r="P11" i="44" s="1"/>
  <c r="P19" i="10"/>
  <c r="N7" i="43"/>
  <c r="P9" i="9"/>
  <c r="P6" i="44" s="1"/>
  <c r="P23" i="16"/>
  <c r="P21" i="15"/>
  <c r="P16" i="43"/>
  <c r="N15" i="43"/>
  <c r="P16" i="9"/>
  <c r="P15" i="44" s="1"/>
  <c r="N76" i="40"/>
  <c r="P13" i="10"/>
  <c r="P47" i="44" s="1"/>
  <c r="P22" i="14"/>
  <c r="N58" i="43"/>
  <c r="P14" i="14"/>
  <c r="P64" i="44" s="1"/>
  <c r="P9" i="10"/>
  <c r="P39" i="44" s="1"/>
  <c r="P20" i="10"/>
  <c r="P17" i="10"/>
  <c r="P55" i="44" s="1"/>
  <c r="P10" i="10"/>
  <c r="P41" i="44" s="1"/>
  <c r="P9" i="16"/>
  <c r="P75" i="44" s="1"/>
  <c r="P48" i="43"/>
  <c r="N50" i="43"/>
  <c r="P10" i="16"/>
  <c r="P74" i="44" s="1"/>
  <c r="P20" i="9"/>
  <c r="P22" i="43"/>
  <c r="P21" i="16"/>
  <c r="P95" i="44" s="1"/>
  <c r="P17" i="16"/>
  <c r="P85" i="44" s="1"/>
  <c r="P13" i="16"/>
  <c r="P79" i="44" s="1"/>
  <c r="P23" i="15"/>
  <c r="P19" i="15"/>
  <c r="P15" i="15"/>
  <c r="P10" i="15"/>
  <c r="P31" i="44" s="1"/>
  <c r="P22" i="9"/>
  <c r="P18" i="9"/>
  <c r="P19" i="44" s="1"/>
  <c r="P14" i="9"/>
  <c r="P13" i="44" s="1"/>
  <c r="P54" i="43" l="1"/>
  <c r="Q16" i="16"/>
  <c r="Q83" i="44" s="1"/>
  <c r="U16" i="16"/>
  <c r="O71" i="40"/>
  <c r="Q9" i="14"/>
  <c r="Q57" i="44" s="1"/>
  <c r="U12" i="14"/>
  <c r="Q13" i="14"/>
  <c r="Q63" i="44" s="1"/>
  <c r="P63" i="44"/>
  <c r="U13" i="14"/>
  <c r="P42" i="43"/>
  <c r="Q17" i="9"/>
  <c r="Q17" i="44" s="1"/>
  <c r="U16" i="10"/>
  <c r="Q16" i="10"/>
  <c r="Q53" i="44" s="1"/>
  <c r="O42" i="40"/>
  <c r="R14" i="15"/>
  <c r="P13" i="40" s="1"/>
  <c r="U9" i="14"/>
  <c r="AA15" i="10"/>
  <c r="Z15" i="10"/>
  <c r="Z17" i="10"/>
  <c r="AB17" i="10" s="1"/>
  <c r="AA17" i="10"/>
  <c r="AA18" i="10"/>
  <c r="Z18" i="10"/>
  <c r="Z14" i="10"/>
  <c r="AB14" i="10" s="1"/>
  <c r="AA14" i="10"/>
  <c r="AA11" i="10"/>
  <c r="Z11" i="10"/>
  <c r="AA12" i="10"/>
  <c r="Z12" i="10"/>
  <c r="AA10" i="10"/>
  <c r="Z10" i="10"/>
  <c r="AA13" i="10"/>
  <c r="Z13" i="10"/>
  <c r="AA16" i="10"/>
  <c r="Z16" i="10"/>
  <c r="O19" i="40"/>
  <c r="P73" i="44"/>
  <c r="O29" i="40"/>
  <c r="P40" i="43"/>
  <c r="P41" i="43"/>
  <c r="Q11" i="16"/>
  <c r="U11" i="16"/>
  <c r="R20" i="16"/>
  <c r="Q48" i="43" s="1"/>
  <c r="R12" i="15"/>
  <c r="Q10" i="43" s="1"/>
  <c r="P57" i="44"/>
  <c r="O21" i="40"/>
  <c r="P28" i="43"/>
  <c r="R19" i="14"/>
  <c r="P80" i="40" s="1"/>
  <c r="R12" i="14"/>
  <c r="Q42" i="43" s="1"/>
  <c r="P62" i="44"/>
  <c r="O37" i="40"/>
  <c r="R13" i="9"/>
  <c r="Q22" i="43" s="1"/>
  <c r="U17" i="9"/>
  <c r="P17" i="44"/>
  <c r="O58" i="40"/>
  <c r="P53" i="44"/>
  <c r="O20" i="40"/>
  <c r="P64" i="40"/>
  <c r="P85" i="40"/>
  <c r="P89" i="40"/>
  <c r="P60" i="40"/>
  <c r="P81" i="40"/>
  <c r="P49" i="40"/>
  <c r="P78" i="40"/>
  <c r="P98" i="40"/>
  <c r="P76" i="40"/>
  <c r="P86" i="40"/>
  <c r="P87" i="40"/>
  <c r="P67" i="40"/>
  <c r="P95" i="40"/>
  <c r="P84" i="40"/>
  <c r="P93" i="40"/>
  <c r="P97" i="40"/>
  <c r="P62" i="40"/>
  <c r="P83" i="40"/>
  <c r="P94" i="40"/>
  <c r="P91" i="40"/>
  <c r="P75" i="40"/>
  <c r="P90" i="40"/>
  <c r="P48" i="40"/>
  <c r="P77" i="40"/>
  <c r="P92" i="40"/>
  <c r="AB12" i="10"/>
  <c r="AB10" i="10"/>
  <c r="AB11" i="10"/>
  <c r="AB18" i="10"/>
  <c r="AB16" i="10"/>
  <c r="AB13" i="10"/>
  <c r="AB15" i="10"/>
  <c r="U10" i="15"/>
  <c r="Q10" i="15"/>
  <c r="U13" i="16"/>
  <c r="Q13" i="16"/>
  <c r="U20" i="9"/>
  <c r="Q20" i="9"/>
  <c r="U9" i="16"/>
  <c r="Q9" i="16"/>
  <c r="Q9" i="10"/>
  <c r="U9" i="10"/>
  <c r="U21" i="15"/>
  <c r="Q21" i="15"/>
  <c r="U19" i="16"/>
  <c r="Q19" i="16"/>
  <c r="U11" i="14"/>
  <c r="Q11" i="14"/>
  <c r="U15" i="10"/>
  <c r="Q15" i="10"/>
  <c r="Q51" i="44" s="1"/>
  <c r="U24" i="15"/>
  <c r="Q24" i="15"/>
  <c r="O95" i="40"/>
  <c r="P36" i="43"/>
  <c r="U16" i="14"/>
  <c r="Q16" i="14"/>
  <c r="O63" i="40"/>
  <c r="U12" i="16"/>
  <c r="Q12" i="16"/>
  <c r="P33" i="43"/>
  <c r="U12" i="10"/>
  <c r="Q12" i="10"/>
  <c r="Q45" i="44" s="1"/>
  <c r="P34" i="43"/>
  <c r="U14" i="10"/>
  <c r="Q14" i="10"/>
  <c r="Q49" i="44" s="1"/>
  <c r="O33" i="40"/>
  <c r="U14" i="9"/>
  <c r="Q14" i="9"/>
  <c r="U15" i="15"/>
  <c r="Q15" i="15"/>
  <c r="U17" i="16"/>
  <c r="Q17" i="16"/>
  <c r="U10" i="10"/>
  <c r="Q10" i="10"/>
  <c r="Q41" i="44" s="1"/>
  <c r="U22" i="14"/>
  <c r="Q22" i="14"/>
  <c r="U16" i="9"/>
  <c r="Q16" i="9"/>
  <c r="U9" i="9"/>
  <c r="Q9" i="9"/>
  <c r="U17" i="15"/>
  <c r="Q17" i="15"/>
  <c r="U24" i="10"/>
  <c r="Q24" i="10"/>
  <c r="U24" i="9"/>
  <c r="Q24" i="9"/>
  <c r="U12" i="9"/>
  <c r="Q12" i="9"/>
  <c r="P21" i="43"/>
  <c r="U15" i="9"/>
  <c r="Q15" i="9"/>
  <c r="O56" i="40"/>
  <c r="U18" i="10"/>
  <c r="Q18" i="10"/>
  <c r="U23" i="14"/>
  <c r="Q23" i="14"/>
  <c r="P12" i="43"/>
  <c r="U11" i="15"/>
  <c r="Q11" i="15"/>
  <c r="O47" i="40"/>
  <c r="P55" i="43"/>
  <c r="U14" i="16"/>
  <c r="Q14" i="16"/>
  <c r="Q80" i="44" s="1"/>
  <c r="O43" i="40"/>
  <c r="U16" i="15"/>
  <c r="Q16" i="15"/>
  <c r="O48" i="40"/>
  <c r="P49" i="43"/>
  <c r="U18" i="16"/>
  <c r="Q18" i="16"/>
  <c r="O38" i="40"/>
  <c r="P30" i="43"/>
  <c r="U11" i="10"/>
  <c r="Q11" i="10"/>
  <c r="Q43" i="44" s="1"/>
  <c r="O25" i="40"/>
  <c r="U15" i="14"/>
  <c r="Q15" i="14"/>
  <c r="O35" i="40"/>
  <c r="P6" i="43"/>
  <c r="U10" i="9"/>
  <c r="Q10" i="9"/>
  <c r="O11" i="40"/>
  <c r="U18" i="9"/>
  <c r="Q18" i="9"/>
  <c r="U19" i="15"/>
  <c r="Q19" i="15"/>
  <c r="U21" i="16"/>
  <c r="Q21" i="16"/>
  <c r="U17" i="10"/>
  <c r="Q17" i="10"/>
  <c r="Q55" i="44" s="1"/>
  <c r="U13" i="10"/>
  <c r="Q13" i="10"/>
  <c r="Q47" i="44" s="1"/>
  <c r="U11" i="9"/>
  <c r="Q11" i="9"/>
  <c r="U18" i="14"/>
  <c r="Q18" i="14"/>
  <c r="U15" i="16"/>
  <c r="Q15" i="16"/>
  <c r="Q23" i="10"/>
  <c r="U23" i="10"/>
  <c r="U23" i="9"/>
  <c r="Q23" i="9"/>
  <c r="O77" i="40"/>
  <c r="P56" i="43"/>
  <c r="U17" i="14"/>
  <c r="Q17" i="14"/>
  <c r="O46" i="40"/>
  <c r="P8" i="43"/>
  <c r="U9" i="15"/>
  <c r="Q9" i="15"/>
  <c r="O61" i="40"/>
  <c r="U21" i="10"/>
  <c r="Q21" i="10"/>
  <c r="O64" i="40"/>
  <c r="U22" i="9"/>
  <c r="Q22" i="9"/>
  <c r="U23" i="15"/>
  <c r="Q23" i="15"/>
  <c r="U10" i="16"/>
  <c r="Q10" i="16"/>
  <c r="U20" i="10"/>
  <c r="Q20" i="10"/>
  <c r="U14" i="14"/>
  <c r="Q14" i="14"/>
  <c r="U23" i="16"/>
  <c r="Q23" i="16"/>
  <c r="U19" i="10"/>
  <c r="Q19" i="10"/>
  <c r="U13" i="15"/>
  <c r="Q13" i="15"/>
  <c r="P39" i="43"/>
  <c r="U10" i="14"/>
  <c r="Q10" i="14"/>
  <c r="O27" i="40"/>
  <c r="P9" i="43"/>
  <c r="U19" i="9"/>
  <c r="Q19" i="9"/>
  <c r="O8" i="40"/>
  <c r="U24" i="14"/>
  <c r="Q24" i="14"/>
  <c r="O87" i="40"/>
  <c r="U20" i="15"/>
  <c r="Q20" i="15"/>
  <c r="O91" i="40"/>
  <c r="P35" i="43"/>
  <c r="U22" i="16"/>
  <c r="Q22" i="16"/>
  <c r="O72" i="40"/>
  <c r="O90" i="40"/>
  <c r="P47" i="43"/>
  <c r="O39" i="40"/>
  <c r="P43" i="43"/>
  <c r="O24" i="40"/>
  <c r="P38" i="43"/>
  <c r="O59" i="40"/>
  <c r="P15" i="43"/>
  <c r="O57" i="40"/>
  <c r="O60" i="40"/>
  <c r="P53" i="43"/>
  <c r="O45" i="40"/>
  <c r="O49" i="40"/>
  <c r="P52" i="43"/>
  <c r="O34" i="40"/>
  <c r="O75" i="40"/>
  <c r="O78" i="40"/>
  <c r="P31" i="43"/>
  <c r="O26" i="40"/>
  <c r="P13" i="43"/>
  <c r="O70" i="40"/>
  <c r="O97" i="40"/>
  <c r="P19" i="43"/>
  <c r="O55" i="40"/>
  <c r="P27" i="43"/>
  <c r="O22" i="40"/>
  <c r="P11" i="43"/>
  <c r="O65" i="40"/>
  <c r="O76" i="40"/>
  <c r="O82" i="40"/>
  <c r="O94" i="40"/>
  <c r="P44" i="43"/>
  <c r="O52" i="40"/>
  <c r="P51" i="43"/>
  <c r="O41" i="40"/>
  <c r="P7" i="43"/>
  <c r="O7" i="40"/>
  <c r="P18" i="43"/>
  <c r="O12" i="40"/>
  <c r="P20" i="43"/>
  <c r="O9" i="40"/>
  <c r="P32" i="43"/>
  <c r="O96" i="40"/>
  <c r="P37" i="43"/>
  <c r="O54" i="40"/>
  <c r="P58" i="43"/>
  <c r="O51" i="40"/>
  <c r="O92" i="40"/>
  <c r="O73" i="40"/>
  <c r="P50" i="43"/>
  <c r="O66" i="40"/>
  <c r="O62" i="40"/>
  <c r="O85" i="40"/>
  <c r="P46" i="43"/>
  <c r="O50" i="40"/>
  <c r="P14" i="43"/>
  <c r="O88" i="40"/>
  <c r="P29" i="43"/>
  <c r="O30" i="40"/>
  <c r="O68" i="40"/>
  <c r="R16" i="16" l="1"/>
  <c r="P71" i="40" s="1"/>
  <c r="Q54" i="43"/>
  <c r="Q16" i="43"/>
  <c r="R9" i="14"/>
  <c r="P21" i="40" s="1"/>
  <c r="R13" i="14"/>
  <c r="Q57" i="43" s="1"/>
  <c r="P14" i="40"/>
  <c r="R17" i="9"/>
  <c r="P58" i="40" s="1"/>
  <c r="R16" i="10"/>
  <c r="P20" i="40" s="1"/>
  <c r="R14" i="16"/>
  <c r="P31" i="40"/>
  <c r="P37" i="40"/>
  <c r="P53" i="40"/>
  <c r="Q73" i="44"/>
  <c r="R11" i="16"/>
  <c r="Q74" i="44"/>
  <c r="R10" i="16"/>
  <c r="Q82" i="44"/>
  <c r="R15" i="16"/>
  <c r="Q95" i="44"/>
  <c r="R21" i="16"/>
  <c r="Q85" i="44"/>
  <c r="R17" i="16"/>
  <c r="Q89" i="44"/>
  <c r="R19" i="16"/>
  <c r="Q77" i="44"/>
  <c r="R12" i="16"/>
  <c r="Q75" i="44"/>
  <c r="R9" i="16"/>
  <c r="Q79" i="44"/>
  <c r="R13" i="16"/>
  <c r="Q93" i="44"/>
  <c r="R22" i="16"/>
  <c r="Q87" i="44"/>
  <c r="R18" i="16"/>
  <c r="Q30" i="44"/>
  <c r="R11" i="15"/>
  <c r="Q33" i="44"/>
  <c r="R13" i="15"/>
  <c r="Q27" i="44"/>
  <c r="R9" i="15"/>
  <c r="Q31" i="44"/>
  <c r="R10" i="15"/>
  <c r="R15" i="15"/>
  <c r="Q66" i="44"/>
  <c r="R15" i="14"/>
  <c r="Q64" i="44"/>
  <c r="R14" i="14"/>
  <c r="Q68" i="44"/>
  <c r="R16" i="14"/>
  <c r="Q60" i="44"/>
  <c r="R10" i="14"/>
  <c r="Q71" i="44"/>
  <c r="R17" i="14"/>
  <c r="Q59" i="44"/>
  <c r="R11" i="14"/>
  <c r="Q70" i="44"/>
  <c r="R18" i="14"/>
  <c r="Q8" i="44"/>
  <c r="R10" i="9"/>
  <c r="Q23" i="44"/>
  <c r="R15" i="9"/>
  <c r="R20" i="9"/>
  <c r="Q15" i="44"/>
  <c r="R16" i="9"/>
  <c r="Q13" i="44"/>
  <c r="R14" i="9"/>
  <c r="Q11" i="44"/>
  <c r="R11" i="9"/>
  <c r="Q19" i="44"/>
  <c r="R18" i="9"/>
  <c r="Q21" i="44"/>
  <c r="R19" i="9"/>
  <c r="Q10" i="44"/>
  <c r="R12" i="9"/>
  <c r="Q6" i="44"/>
  <c r="R9" i="9"/>
  <c r="R12" i="10"/>
  <c r="R18" i="10"/>
  <c r="R15" i="10"/>
  <c r="R13" i="10"/>
  <c r="R11" i="10"/>
  <c r="Q39" i="44"/>
  <c r="R9" i="10"/>
  <c r="R17" i="10"/>
  <c r="R10" i="10"/>
  <c r="R14" i="10"/>
  <c r="P79" i="40" l="1"/>
  <c r="Q26" i="43"/>
  <c r="Q17" i="43"/>
  <c r="Q45" i="43"/>
  <c r="P43" i="40"/>
  <c r="Q55" i="43"/>
  <c r="Q32" i="43"/>
  <c r="P96" i="40"/>
  <c r="Q29" i="43"/>
  <c r="P30" i="40"/>
  <c r="P72" i="40"/>
  <c r="Q35" i="43"/>
  <c r="Q51" i="43"/>
  <c r="P41" i="40"/>
  <c r="P34" i="40"/>
  <c r="Q52" i="43"/>
  <c r="P39" i="40"/>
  <c r="Q47" i="43"/>
  <c r="Q50" i="43"/>
  <c r="P66" i="40"/>
  <c r="Q41" i="43"/>
  <c r="P42" i="40"/>
  <c r="Q40" i="43"/>
  <c r="P29" i="40"/>
  <c r="P38" i="40"/>
  <c r="Q49" i="43"/>
  <c r="P52" i="40"/>
  <c r="Q44" i="43"/>
  <c r="P82" i="40"/>
  <c r="Q20" i="43"/>
  <c r="P9" i="40"/>
  <c r="Q14" i="43"/>
  <c r="P88" i="40"/>
  <c r="Q12" i="43"/>
  <c r="Q8" i="43"/>
  <c r="P61" i="40"/>
  <c r="Q46" i="43"/>
  <c r="P50" i="40"/>
  <c r="P46" i="40"/>
  <c r="Q56" i="43"/>
  <c r="P51" i="40"/>
  <c r="Q58" i="43"/>
  <c r="Q27" i="43"/>
  <c r="P22" i="40"/>
  <c r="P27" i="40"/>
  <c r="Q39" i="43"/>
  <c r="Q36" i="43"/>
  <c r="P63" i="40"/>
  <c r="P35" i="40"/>
  <c r="Q28" i="43"/>
  <c r="P56" i="40"/>
  <c r="Q21" i="43"/>
  <c r="P7" i="40"/>
  <c r="Q7" i="43"/>
  <c r="P8" i="40"/>
  <c r="Q9" i="43"/>
  <c r="Q19" i="43"/>
  <c r="P55" i="40"/>
  <c r="Q15" i="43"/>
  <c r="P57" i="40"/>
  <c r="P12" i="40"/>
  <c r="Q18" i="43"/>
  <c r="Q13" i="43"/>
  <c r="Q11" i="43"/>
  <c r="P11" i="40"/>
  <c r="P10" i="40" s="1"/>
  <c r="Q6" i="43"/>
  <c r="Q34" i="43"/>
  <c r="P33" i="40"/>
  <c r="P54" i="40"/>
  <c r="Q37" i="43"/>
  <c r="Q33" i="43"/>
  <c r="P19" i="40"/>
  <c r="P74" i="40"/>
  <c r="Q30" i="43"/>
  <c r="P25" i="40"/>
  <c r="P45" i="40"/>
  <c r="Q53" i="43"/>
  <c r="P59" i="40"/>
  <c r="Q38" i="43"/>
  <c r="Q43" i="43"/>
  <c r="P24" i="40"/>
  <c r="P26" i="40"/>
  <c r="Q31" i="43"/>
  <c r="P36" i="40" l="1"/>
  <c r="P44" i="40"/>
  <c r="P23" i="40"/>
  <c r="P32" i="40"/>
  <c r="P6" i="40"/>
  <c r="P18" i="40"/>
  <c r="P40" i="40"/>
  <c r="P28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0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000-00000A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  <comment ref="I27" authorId="2" shapeId="0" xr:uid="{00000000-0006-0000-00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0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0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000-00000E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1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 xr:uid="{00000000-0006-0000-01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1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1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200-000003000000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L7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2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200-000007000000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R7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200-00000A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  <comment ref="I27" authorId="2" shapeId="0" xr:uid="{00000000-0006-0000-02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2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2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200-00000E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300-000001000000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3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3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 xr:uid="{00000000-0006-0000-03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E660908D-9938-C943-8BB4-6DB76797B6BF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92EE7458-EBB5-EA40-9621-6D033414D80B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300-00000E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400-000003000000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L7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4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400-00000A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  <comment ref="I27" authorId="2" shapeId="0" xr:uid="{BE86C2BC-F5CA-5442-8087-1EBDAC8ADA2D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EEFED26C-74A6-1C41-9101-41C4DF2072A4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96B36C05-43E1-164A-A122-A7990BFBCE7D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400-00000E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sharedStrings.xml><?xml version="1.0" encoding="utf-8"?>
<sst xmlns="http://schemas.openxmlformats.org/spreadsheetml/2006/main" count="548" uniqueCount="179">
  <si>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</si>
  <si>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</si>
  <si>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</si>
  <si>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</si>
  <si>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</si>
  <si>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</si>
  <si>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</si>
  <si>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</si>
  <si>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</si>
  <si>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</si>
  <si>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</si>
  <si>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</si>
  <si>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</si>
  <si>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Sinclair Coeff.</t>
  </si>
  <si>
    <t>klasse</t>
  </si>
  <si>
    <t>vekt</t>
  </si>
  <si>
    <t>lagt</t>
  </si>
  <si>
    <t>Stevnets leder:</t>
  </si>
  <si>
    <t>Sekretær:</t>
  </si>
  <si>
    <t>Rek.</t>
  </si>
  <si>
    <t xml:space="preserve"> </t>
  </si>
  <si>
    <t>Notater:</t>
  </si>
  <si>
    <t>Beskrivelse Rekorder:</t>
  </si>
  <si>
    <t>dato</t>
  </si>
  <si>
    <t>gori</t>
  </si>
  <si>
    <t>Pulje:</t>
  </si>
  <si>
    <t>Stevnekat:</t>
  </si>
  <si>
    <t>St</t>
  </si>
  <si>
    <t>nr</t>
  </si>
  <si>
    <t xml:space="preserve">Dommere:                                  </t>
  </si>
  <si>
    <t>Jury:</t>
  </si>
  <si>
    <t>Teknisk kontrollør:</t>
  </si>
  <si>
    <t>Chief Marshall:</t>
  </si>
  <si>
    <t>Tidtaker:</t>
  </si>
  <si>
    <t>Speaker:</t>
  </si>
  <si>
    <t>Norges Vektløfterforbund</t>
  </si>
  <si>
    <t xml:space="preserve"> Kate-</t>
  </si>
  <si>
    <t xml:space="preserve">    Beste forsøk i</t>
  </si>
  <si>
    <t xml:space="preserve">      hver øvelse</t>
  </si>
  <si>
    <t>Alder</t>
  </si>
  <si>
    <t>S t e v n e p r o t o k o l l</t>
  </si>
  <si>
    <t xml:space="preserve">  </t>
  </si>
  <si>
    <t>Veteran</t>
  </si>
  <si>
    <t>Ny Sinclair tablell benyttes fra 1.1.2013</t>
  </si>
  <si>
    <t>KVINNER</t>
  </si>
  <si>
    <t>MENN</t>
  </si>
  <si>
    <t>VETERANER MENN</t>
  </si>
  <si>
    <t>VETERANER KVINNER</t>
  </si>
  <si>
    <t>Meltzer-Faber</t>
  </si>
  <si>
    <t>Poeng menn</t>
  </si>
  <si>
    <t>Poeng kvinner</t>
  </si>
  <si>
    <t>Kjønn</t>
  </si>
  <si>
    <t>Meltzer</t>
  </si>
  <si>
    <t>Faber</t>
  </si>
  <si>
    <t>Menn</t>
  </si>
  <si>
    <t>Meltser</t>
  </si>
  <si>
    <t>Kvinner</t>
  </si>
  <si>
    <t>gyldig</t>
  </si>
  <si>
    <t>NM Veteran</t>
  </si>
  <si>
    <t>Resultat NM Veteran Lag finale</t>
  </si>
  <si>
    <t>Ranking NM Veteran</t>
  </si>
  <si>
    <t>Resultat NM Veteran</t>
  </si>
  <si>
    <t>Kvadraturen IK</t>
  </si>
  <si>
    <t>Idda Arena, Kristiansand</t>
  </si>
  <si>
    <t>Arne H. Pedersen, AK Bjørgvin</t>
  </si>
  <si>
    <t>Larvik AK</t>
  </si>
  <si>
    <t>Grenland AK</t>
  </si>
  <si>
    <t>Spydeberg Atletene</t>
  </si>
  <si>
    <t>Oslo AK</t>
  </si>
  <si>
    <t>AK Bjørgvin</t>
  </si>
  <si>
    <t>Tromsø AK</t>
  </si>
  <si>
    <t>Trondheim AK</t>
  </si>
  <si>
    <t>Vigrestad IK</t>
  </si>
  <si>
    <t>Stavanger VK</t>
  </si>
  <si>
    <t>Bryggen AK</t>
  </si>
  <si>
    <t>AK Bjørgvn</t>
  </si>
  <si>
    <t>Stian Grimseth, Tambarskjelvar IL, TO II</t>
  </si>
  <si>
    <t>Hilde Næss, Lørenskog AK, TO II</t>
  </si>
  <si>
    <t>Willy Ly, Kvadraturen IK, F</t>
  </si>
  <si>
    <t>Line Søfteland, AK Bjørgvin, F</t>
  </si>
  <si>
    <t>Victoria Ulsund, Kvadraturen IK, F</t>
  </si>
  <si>
    <t>Egon Vee-Haugen, Grenland AK, F</t>
  </si>
  <si>
    <t>Ingeborg Endresen, AK Bjørgvin, TO II - Larisa Izumrudova, Vigrestad IK, TO I</t>
  </si>
  <si>
    <t>Ingeborg Endresen, AK Bjørgvin, TO II</t>
  </si>
  <si>
    <t>Terje Gulvik, Larvik AK, F</t>
  </si>
  <si>
    <t>Larisa Izumrudova, Vigrestad IK, TO I</t>
  </si>
  <si>
    <t>Tor Steinar Herikstad, Vigrestad IK, TO II - Mats Olsen, Tønsberg-Kam., F</t>
  </si>
  <si>
    <t>Mats Olsen, Tønsberg-Kam., F</t>
  </si>
  <si>
    <t>Bjørnar Olsen, Grenland AK, F</t>
  </si>
  <si>
    <t>Dag Klinkenberg, Hafrsfjord VK, F - Lars Hage, Grenland AK</t>
  </si>
  <si>
    <t>Frank Fredriksen, Kvadraturen IK, F</t>
  </si>
  <si>
    <t>Monica Andresen, Kvadraturen IK, F</t>
  </si>
  <si>
    <t>Monica Andresen, Kvaraturen IK, F</t>
  </si>
  <si>
    <t>M10</t>
  </si>
  <si>
    <t>Roald Bjerkholt</t>
  </si>
  <si>
    <t>M9</t>
  </si>
  <si>
    <t>Kåre Sagmyr</t>
  </si>
  <si>
    <t>Nidelv IL</t>
  </si>
  <si>
    <t>Kolbjørn Bjerkholt</t>
  </si>
  <si>
    <t>M7</t>
  </si>
  <si>
    <t>Egon Vee-Haugen</t>
  </si>
  <si>
    <t>Arne Larsen</t>
  </si>
  <si>
    <t>Tambarskjelvar IL</t>
  </si>
  <si>
    <t>Johan Thonerud</t>
  </si>
  <si>
    <t>M6</t>
  </si>
  <si>
    <t>Terje Gulvik</t>
  </si>
  <si>
    <t>Lars Hage</t>
  </si>
  <si>
    <t>Pål Andersen</t>
  </si>
  <si>
    <t>K5</t>
  </si>
  <si>
    <t xml:space="preserve">Margit Skjervheim </t>
  </si>
  <si>
    <t>K4</t>
  </si>
  <si>
    <t>Eva Bjørkeng</t>
  </si>
  <si>
    <t>K3</t>
  </si>
  <si>
    <t>Hege Norman</t>
  </si>
  <si>
    <t>Elverum AK</t>
  </si>
  <si>
    <t>Maria Israelsson</t>
  </si>
  <si>
    <t>+87</t>
  </si>
  <si>
    <t>Ingvild Bratterud</t>
  </si>
  <si>
    <t>K2</t>
  </si>
  <si>
    <t>Line Giertsen</t>
  </si>
  <si>
    <t>Camilla Pedersen</t>
  </si>
  <si>
    <t>Christiania AK</t>
  </si>
  <si>
    <t>Aurora Foss</t>
  </si>
  <si>
    <t>Satu Vänskä-Westgarth</t>
  </si>
  <si>
    <t>Larisa Izumrudova</t>
  </si>
  <si>
    <t>Ingeborg Endresen</t>
  </si>
  <si>
    <t>M5</t>
  </si>
  <si>
    <t>Atle Rønning Kauppinen</t>
  </si>
  <si>
    <t>Tom Danielsen</t>
  </si>
  <si>
    <t>Bjørnar Olsen</t>
  </si>
  <si>
    <t>Dag A. Klinkenberg</t>
  </si>
  <si>
    <t>Jørn Helgheim</t>
  </si>
  <si>
    <t>Frode Thorsås</t>
  </si>
  <si>
    <t>Alexander Bahmanyar</t>
  </si>
  <si>
    <t>M4</t>
  </si>
  <si>
    <t>Jan Robert Solli</t>
  </si>
  <si>
    <t>Tønsberg-Kam.</t>
  </si>
  <si>
    <t>Dag Rønnevik</t>
  </si>
  <si>
    <t>Tysvær VK</t>
  </si>
  <si>
    <t>K1</t>
  </si>
  <si>
    <t>Kine Krøs</t>
  </si>
  <si>
    <t>Åse Mattson</t>
  </si>
  <si>
    <t>Nicole Asmann</t>
  </si>
  <si>
    <t>Tinna Marína Jónsdóttir⁠</t>
  </si>
  <si>
    <t>Merete Ree</t>
  </si>
  <si>
    <t>Ragnhild Størseth Hakkebo</t>
  </si>
  <si>
    <t>M3</t>
  </si>
  <si>
    <t>Endre Dolata Gundersen</t>
  </si>
  <si>
    <t>Rune Lind</t>
  </si>
  <si>
    <t>Danckert Loodtz</t>
  </si>
  <si>
    <t>Gard Hauge</t>
  </si>
  <si>
    <t>Jon Boye</t>
  </si>
  <si>
    <t>Sigurd Vedøy</t>
  </si>
  <si>
    <t>+109</t>
  </si>
  <si>
    <t>Børge Aadland</t>
  </si>
  <si>
    <t>Johnny Sandve</t>
  </si>
  <si>
    <t>M2</t>
  </si>
  <si>
    <t>Robert Grønland</t>
  </si>
  <si>
    <t>Juraj Szigeti</t>
  </si>
  <si>
    <t>M1</t>
  </si>
  <si>
    <t>Kristoffer Thonerud</t>
  </si>
  <si>
    <t>Patricio Yanez</t>
  </si>
  <si>
    <t>Tor Fåfeng</t>
  </si>
  <si>
    <t>Ørjan Hagelund</t>
  </si>
  <si>
    <t>Tor Steinar Herikstad, Vigrestad IK, TO II</t>
  </si>
  <si>
    <t>x</t>
  </si>
  <si>
    <t>Arne Larsen, M7, 89 kg, rykk 67 kg</t>
  </si>
  <si>
    <t>Line Søfteland, AK Bjørgvin, F - Dagmar Hansen, Kvadraturen IK</t>
  </si>
  <si>
    <t>Thomas Eide, Kvadraturen IK, F - Alicia Hanson</t>
  </si>
  <si>
    <t>-</t>
  </si>
  <si>
    <t>Terje Gulvik, M7, 81 kg, sml. 180 kg</t>
  </si>
  <si>
    <t>Eirik Nordbø, Kvaddraturen IK, F</t>
  </si>
  <si>
    <t>Cornelius Wiedwang</t>
  </si>
  <si>
    <t>Margit Skjervheim, K5, 81 kg, sml. 110 kg</t>
  </si>
  <si>
    <t xml:space="preserve">Thomas Eide, Kvadraturen IK, F </t>
  </si>
  <si>
    <t>xxx</t>
  </si>
  <si>
    <t>Atle Rønning Kauppinen, M5, 73 kg: rykk 84 kg, 87 kg, 89 kg, støt 110 kg, 114 kg, 116 kg, sml. 199 kg, 
203 kg</t>
  </si>
  <si>
    <t>203 kg, 205 kg</t>
  </si>
  <si>
    <t>Børge Aadland, M3, +109 kg: støt 156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</si>
</sst>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0"/>
    <numFmt numFmtId="165" formatCode="0.0"/>
    <numFmt numFmtId="166" formatCode="General;[Red]\-General"/>
    <numFmt numFmtId="167" formatCode="0.000"/>
    <numFmt numFmtId="168" formatCode="0.000000"/>
    <numFmt numFmtId="169" formatCode="dd/mm/yy;@"/>
    <numFmt numFmtId="170" formatCode="0.0;[Red]0.0"/>
    <numFmt numFmtId="171" formatCode="0;[Red]0"/>
    <numFmt numFmtId="172" formatCode="0.00;[Red]0.00"/>
    <numFmt numFmtId="173" formatCode="dd/mm/yy"/>
  </numFmts>
  <fonts count="39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MS Sans Serif"/>
    </font>
    <font>
      <b/>
      <sz val="14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24"/>
      <name val="MS Sans Serif"/>
      <family val="2"/>
    </font>
    <font>
      <sz val="20"/>
      <name val="MS Sans Serif"/>
      <family val="2"/>
    </font>
    <font>
      <sz val="28"/>
      <name val="Arial Black"/>
      <family val="2"/>
    </font>
    <font>
      <sz val="18"/>
      <name val="Arial Black"/>
      <family val="2"/>
    </font>
    <font>
      <b/>
      <i/>
      <sz val="11"/>
      <name val="Times New Roman"/>
      <family val="1"/>
    </font>
    <font>
      <b/>
      <sz val="22"/>
      <name val="Times New Roman"/>
      <family val="1"/>
    </font>
    <font>
      <b/>
      <sz val="14"/>
      <name val="Times New Roman"/>
      <family val="1"/>
    </font>
    <font>
      <sz val="24"/>
      <color indexed="9"/>
      <name val="Times New Roman"/>
      <family val="1"/>
    </font>
    <font>
      <b/>
      <sz val="28"/>
      <color indexed="9"/>
      <name val="Times New Roman"/>
      <family val="1"/>
    </font>
    <font>
      <sz val="14"/>
      <name val="Times New Roman"/>
      <family val="1"/>
    </font>
    <font>
      <sz val="14"/>
      <name val="MS Sans Serif"/>
    </font>
    <font>
      <sz val="2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23"/>
      <color indexed="9"/>
      <name val="Times New Roman"/>
      <family val="1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398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165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169" fontId="0" fillId="0" borderId="0" xfId="0" applyNumberFormat="1"/>
    <xf numFmtId="169" fontId="11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/>
    <xf numFmtId="0" fontId="15" fillId="0" borderId="0" xfId="0" applyFont="1"/>
    <xf numFmtId="0" fontId="3" fillId="0" borderId="0" xfId="0" applyFont="1" applyAlignment="1" applyProtection="1">
      <alignment vertical="top"/>
    </xf>
    <xf numFmtId="0" fontId="1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 vertical="top"/>
    </xf>
    <xf numFmtId="0" fontId="12" fillId="0" borderId="0" xfId="0" applyFont="1" applyAlignment="1">
      <alignment horizontal="left"/>
    </xf>
    <xf numFmtId="0" fontId="3" fillId="0" borderId="0" xfId="0" applyFont="1" applyAlignment="1" applyProtection="1"/>
    <xf numFmtId="2" fontId="2" fillId="0" borderId="0" xfId="0" applyNumberFormat="1" applyFont="1" applyAlignment="1">
      <alignment horizontal="center"/>
    </xf>
    <xf numFmtId="0" fontId="3" fillId="0" borderId="0" xfId="0" applyFont="1" applyProtection="1"/>
    <xf numFmtId="170" fontId="1" fillId="0" borderId="0" xfId="0" applyNumberFormat="1" applyFont="1" applyAlignment="1">
      <alignment horizontal="center"/>
    </xf>
    <xf numFmtId="170" fontId="1" fillId="0" borderId="0" xfId="0" applyNumberFormat="1" applyFont="1" applyAlignment="1" applyProtection="1">
      <alignment horizontal="center"/>
    </xf>
    <xf numFmtId="170" fontId="3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165" fontId="13" fillId="0" borderId="0" xfId="0" applyNumberFormat="1" applyFont="1" applyAlignment="1" applyProtection="1">
      <alignment horizontal="left"/>
    </xf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1" fillId="0" borderId="2" xfId="0" applyNumberFormat="1" applyFont="1" applyBorder="1" applyAlignment="1">
      <alignment horizontal="center" wrapText="1"/>
    </xf>
    <xf numFmtId="17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7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70" fontId="0" fillId="0" borderId="0" xfId="0" applyNumberFormat="1" applyAlignment="1">
      <alignment horizontal="center"/>
    </xf>
    <xf numFmtId="0" fontId="1" fillId="0" borderId="0" xfId="0" applyFont="1" applyAlignment="1" applyProtection="1">
      <alignment horizontal="left"/>
    </xf>
    <xf numFmtId="167" fontId="0" fillId="0" borderId="0" xfId="0" applyNumberFormat="1"/>
    <xf numFmtId="171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168" fontId="18" fillId="0" borderId="0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169" fontId="4" fillId="0" borderId="13" xfId="0" applyNumberFormat="1" applyFont="1" applyBorder="1" applyAlignment="1" applyProtection="1">
      <alignment horizontal="center" vertical="center"/>
      <protection locked="0"/>
    </xf>
    <xf numFmtId="1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171" fontId="4" fillId="0" borderId="13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Alignment="1" applyProtection="1">
      <alignment horizontal="right" vertical="center"/>
      <protection locked="0"/>
    </xf>
    <xf numFmtId="0" fontId="19" fillId="2" borderId="0" xfId="0" applyFont="1" applyFill="1" applyBorder="1" applyAlignment="1"/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69" fontId="20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left"/>
    </xf>
    <xf numFmtId="2" fontId="20" fillId="0" borderId="0" xfId="0" applyNumberFormat="1" applyFont="1" applyBorder="1" applyAlignment="1">
      <alignment horizontal="right"/>
    </xf>
    <xf numFmtId="171" fontId="11" fillId="0" borderId="0" xfId="0" applyNumberFormat="1" applyFont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171" fontId="20" fillId="0" borderId="0" xfId="0" applyNumberFormat="1" applyFont="1" applyBorder="1" applyAlignment="1">
      <alignment horizontal="right"/>
    </xf>
    <xf numFmtId="0" fontId="21" fillId="3" borderId="0" xfId="0" applyFont="1" applyFill="1" applyAlignment="1">
      <alignment horizontal="center"/>
    </xf>
    <xf numFmtId="0" fontId="23" fillId="0" borderId="0" xfId="0" applyFont="1"/>
    <xf numFmtId="0" fontId="24" fillId="0" borderId="0" xfId="0" applyFont="1"/>
    <xf numFmtId="0" fontId="23" fillId="0" borderId="0" xfId="0" applyFont="1" applyFill="1"/>
    <xf numFmtId="0" fontId="25" fillId="0" borderId="0" xfId="0" applyFont="1"/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2" fontId="19" fillId="2" borderId="0" xfId="0" applyNumberFormat="1" applyFont="1" applyFill="1" applyBorder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 applyProtection="1">
      <alignment horizontal="right"/>
    </xf>
    <xf numFmtId="1" fontId="27" fillId="0" borderId="0" xfId="0" applyNumberFormat="1" applyFont="1" applyAlignment="1" applyProtection="1">
      <alignment horizontal="center"/>
      <protection locked="0"/>
    </xf>
    <xf numFmtId="2" fontId="1" fillId="0" borderId="2" xfId="0" applyNumberFormat="1" applyFont="1" applyBorder="1" applyAlignment="1">
      <alignment horizontal="center" wrapText="1"/>
    </xf>
    <xf numFmtId="0" fontId="4" fillId="0" borderId="14" xfId="0" applyFont="1" applyBorder="1" applyAlignment="1" applyProtection="1">
      <alignment horizontal="right" vertical="center"/>
      <protection locked="0"/>
    </xf>
    <xf numFmtId="2" fontId="4" fillId="0" borderId="15" xfId="0" applyNumberFormat="1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169" fontId="4" fillId="0" borderId="15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171" fontId="3" fillId="0" borderId="16" xfId="0" applyNumberFormat="1" applyFont="1" applyBorder="1" applyAlignment="1" applyProtection="1">
      <alignment horizontal="center" vertical="center"/>
      <protection locked="0"/>
    </xf>
    <xf numFmtId="171" fontId="3" fillId="0" borderId="17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>
      <alignment horizontal="center"/>
    </xf>
    <xf numFmtId="171" fontId="3" fillId="0" borderId="15" xfId="0" applyNumberFormat="1" applyFont="1" applyBorder="1" applyAlignment="1" applyProtection="1">
      <alignment horizontal="center" vertical="center"/>
      <protection locked="0"/>
    </xf>
    <xf numFmtId="171" fontId="3" fillId="0" borderId="18" xfId="0" applyNumberFormat="1" applyFont="1" applyBorder="1" applyAlignment="1" applyProtection="1">
      <alignment horizontal="center" vertical="center"/>
      <protection locked="0"/>
    </xf>
    <xf numFmtId="171" fontId="3" fillId="0" borderId="19" xfId="0" applyNumberFormat="1" applyFont="1" applyBorder="1" applyAlignment="1" applyProtection="1">
      <alignment horizontal="center" vertical="center"/>
      <protection locked="0"/>
    </xf>
    <xf numFmtId="171" fontId="3" fillId="0" borderId="20" xfId="0" applyNumberFormat="1" applyFont="1" applyBorder="1" applyAlignment="1" applyProtection="1">
      <alignment horizontal="center" vertical="center"/>
      <protection locked="0"/>
    </xf>
    <xf numFmtId="171" fontId="3" fillId="0" borderId="3" xfId="0" applyNumberFormat="1" applyFont="1" applyBorder="1" applyAlignment="1" applyProtection="1">
      <alignment horizontal="center" vertical="center"/>
      <protection locked="0"/>
    </xf>
    <xf numFmtId="171" fontId="3" fillId="0" borderId="21" xfId="0" applyNumberFormat="1" applyFont="1" applyBorder="1" applyAlignment="1" applyProtection="1">
      <alignment horizontal="center" vertical="center"/>
      <protection locked="0"/>
    </xf>
    <xf numFmtId="171" fontId="3" fillId="0" borderId="22" xfId="0" applyNumberFormat="1" applyFont="1" applyBorder="1" applyAlignment="1" applyProtection="1">
      <alignment horizontal="center" vertical="center"/>
      <protection locked="0"/>
    </xf>
    <xf numFmtId="172" fontId="20" fillId="0" borderId="0" xfId="0" applyNumberFormat="1" applyFont="1" applyBorder="1" applyAlignment="1">
      <alignment horizontal="right"/>
    </xf>
    <xf numFmtId="2" fontId="19" fillId="4" borderId="0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left"/>
    </xf>
    <xf numFmtId="169" fontId="1" fillId="0" borderId="0" xfId="0" applyNumberFormat="1" applyFont="1" applyBorder="1" applyAlignment="1">
      <alignment horizontal="center"/>
    </xf>
    <xf numFmtId="169" fontId="27" fillId="0" borderId="0" xfId="0" applyNumberFormat="1" applyFont="1" applyAlignment="1" applyProtection="1">
      <alignment horizontal="left"/>
      <protection locked="0"/>
    </xf>
    <xf numFmtId="0" fontId="21" fillId="3" borderId="0" xfId="0" applyFont="1" applyFill="1" applyAlignment="1">
      <alignment horizontal="center"/>
    </xf>
    <xf numFmtId="0" fontId="4" fillId="0" borderId="14" xfId="0" quotePrefix="1" applyFont="1" applyBorder="1" applyAlignment="1" applyProtection="1">
      <alignment horizontal="right" vertical="center"/>
      <protection locked="0"/>
    </xf>
    <xf numFmtId="169" fontId="4" fillId="0" borderId="0" xfId="0" applyNumberFormat="1" applyFont="1" applyAlignment="1" applyProtection="1">
      <alignment horizontal="left"/>
      <protection locked="0"/>
    </xf>
    <xf numFmtId="2" fontId="3" fillId="0" borderId="0" xfId="0" applyNumberFormat="1" applyFont="1" applyAlignment="1">
      <alignment horizontal="right"/>
    </xf>
    <xf numFmtId="0" fontId="19" fillId="4" borderId="0" xfId="0" applyFont="1" applyFill="1" applyBorder="1" applyAlignment="1">
      <alignment horizontal="left"/>
    </xf>
    <xf numFmtId="0" fontId="29" fillId="0" borderId="0" xfId="0" applyFont="1"/>
    <xf numFmtId="167" fontId="29" fillId="0" borderId="0" xfId="0" applyNumberFormat="1" applyFont="1"/>
    <xf numFmtId="1" fontId="29" fillId="0" borderId="0" xfId="0" applyNumberFormat="1" applyFont="1"/>
    <xf numFmtId="167" fontId="30" fillId="0" borderId="0" xfId="0" applyNumberFormat="1" applyFont="1" applyAlignment="1">
      <alignment horizontal="right" vertical="center"/>
    </xf>
    <xf numFmtId="167" fontId="30" fillId="6" borderId="0" xfId="0" applyNumberFormat="1" applyFont="1" applyFill="1" applyAlignment="1">
      <alignment horizontal="right" vertical="center"/>
    </xf>
    <xf numFmtId="0" fontId="31" fillId="0" borderId="0" xfId="0" applyFont="1" applyAlignment="1">
      <alignment horizontal="right"/>
    </xf>
    <xf numFmtId="0" fontId="19" fillId="2" borderId="0" xfId="0" applyFont="1" applyFill="1" applyBorder="1" applyAlignment="1">
      <alignment horizontal="left"/>
    </xf>
    <xf numFmtId="0" fontId="21" fillId="3" borderId="0" xfId="0" applyFont="1" applyFill="1" applyAlignment="1">
      <alignment horizontal="center"/>
    </xf>
    <xf numFmtId="0" fontId="34" fillId="0" borderId="23" xfId="0" applyFont="1" applyBorder="1" applyAlignment="1">
      <alignment horizontal="center" vertical="center"/>
    </xf>
    <xf numFmtId="2" fontId="34" fillId="0" borderId="23" xfId="0" applyNumberFormat="1" applyFont="1" applyBorder="1" applyAlignment="1">
      <alignment horizontal="right" vertical="center"/>
    </xf>
    <xf numFmtId="173" fontId="34" fillId="0" borderId="23" xfId="0" applyNumberFormat="1" applyFont="1" applyBorder="1" applyAlignment="1">
      <alignment horizontal="center" vertical="center"/>
    </xf>
    <xf numFmtId="1" fontId="34" fillId="0" borderId="23" xfId="0" applyNumberFormat="1" applyFont="1" applyBorder="1" applyAlignment="1">
      <alignment horizontal="center" vertical="center"/>
    </xf>
    <xf numFmtId="0" fontId="34" fillId="0" borderId="23" xfId="0" applyFont="1" applyBorder="1" applyAlignment="1">
      <alignment vertical="center"/>
    </xf>
    <xf numFmtId="166" fontId="35" fillId="0" borderId="23" xfId="0" applyNumberFormat="1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2" fontId="34" fillId="0" borderId="24" xfId="0" applyNumberFormat="1" applyFont="1" applyBorder="1" applyAlignment="1">
      <alignment horizontal="right" vertical="center"/>
    </xf>
    <xf numFmtId="173" fontId="34" fillId="0" borderId="24" xfId="0" applyNumberFormat="1" applyFont="1" applyBorder="1" applyAlignment="1">
      <alignment horizontal="center" vertical="center" wrapText="1"/>
    </xf>
    <xf numFmtId="1" fontId="34" fillId="0" borderId="24" xfId="0" applyNumberFormat="1" applyFont="1" applyBorder="1" applyAlignment="1">
      <alignment horizontal="center" vertical="center"/>
    </xf>
    <xf numFmtId="0" fontId="34" fillId="0" borderId="24" xfId="0" applyFont="1" applyBorder="1" applyAlignment="1">
      <alignment vertical="center" wrapText="1"/>
    </xf>
    <xf numFmtId="0" fontId="34" fillId="7" borderId="24" xfId="0" applyFont="1" applyFill="1" applyBorder="1" applyAlignment="1">
      <alignment vertical="center" wrapText="1"/>
    </xf>
    <xf numFmtId="166" fontId="35" fillId="0" borderId="24" xfId="0" applyNumberFormat="1" applyFont="1" applyBorder="1" applyAlignment="1">
      <alignment horizontal="center" vertical="center"/>
    </xf>
    <xf numFmtId="173" fontId="34" fillId="0" borderId="24" xfId="0" applyNumberFormat="1" applyFont="1" applyBorder="1" applyAlignment="1">
      <alignment horizontal="center" vertical="center"/>
    </xf>
    <xf numFmtId="0" fontId="34" fillId="0" borderId="24" xfId="0" applyFont="1" applyBorder="1" applyAlignment="1">
      <alignment vertical="center"/>
    </xf>
    <xf numFmtId="0" fontId="34" fillId="0" borderId="24" xfId="0" applyFont="1" applyBorder="1" applyAlignment="1">
      <alignment horizontal="left" vertical="center" wrapText="1"/>
    </xf>
    <xf numFmtId="0" fontId="34" fillId="0" borderId="24" xfId="0" applyFont="1" applyBorder="1" applyAlignment="1">
      <alignment horizontal="center" vertical="center" wrapText="1"/>
    </xf>
    <xf numFmtId="165" fontId="34" fillId="0" borderId="23" xfId="0" applyNumberFormat="1" applyFont="1" applyBorder="1" applyAlignment="1">
      <alignment horizontal="center" vertical="center"/>
    </xf>
    <xf numFmtId="173" fontId="34" fillId="0" borderId="23" xfId="0" applyNumberFormat="1" applyFont="1" applyBorder="1" applyAlignment="1">
      <alignment horizontal="center" vertical="center" wrapText="1"/>
    </xf>
    <xf numFmtId="0" fontId="34" fillId="0" borderId="23" xfId="0" applyFont="1" applyBorder="1" applyAlignment="1">
      <alignment horizontal="left" vertical="center" wrapText="1"/>
    </xf>
    <xf numFmtId="0" fontId="34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4" fillId="0" borderId="24" xfId="0" applyFont="1" applyBorder="1" applyAlignment="1">
      <alignment horizontal="left" vertical="center"/>
    </xf>
    <xf numFmtId="165" fontId="34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4" fillId="0" borderId="24" xfId="0" quotePrefix="1" applyFont="1" applyBorder="1" applyAlignment="1">
      <alignment horizontal="center" vertical="center"/>
    </xf>
    <xf numFmtId="173" fontId="36" fillId="0" borderId="24" xfId="0" applyNumberFormat="1" applyFont="1" applyBorder="1" applyAlignment="1">
      <alignment horizontal="center" vertical="center" wrapText="1"/>
    </xf>
    <xf numFmtId="173" fontId="34" fillId="0" borderId="24" xfId="0" applyNumberFormat="1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2" fontId="34" fillId="0" borderId="24" xfId="0" applyNumberFormat="1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 wrapText="1"/>
    </xf>
    <xf numFmtId="2" fontId="34" fillId="0" borderId="23" xfId="0" applyNumberFormat="1" applyFont="1" applyBorder="1" applyAlignment="1">
      <alignment vertical="center"/>
    </xf>
    <xf numFmtId="0" fontId="34" fillId="0" borderId="23" xfId="0" applyFont="1" applyBorder="1" applyAlignment="1">
      <alignment vertical="center" wrapText="1"/>
    </xf>
    <xf numFmtId="2" fontId="34" fillId="0" borderId="24" xfId="0" applyNumberFormat="1" applyFont="1" applyBorder="1" applyAlignment="1">
      <alignment vertical="center"/>
    </xf>
    <xf numFmtId="173" fontId="37" fillId="7" borderId="24" xfId="0" applyNumberFormat="1" applyFont="1" applyFill="1" applyBorder="1" applyAlignment="1">
      <alignment horizontal="center" vertical="center" wrapText="1"/>
    </xf>
    <xf numFmtId="1" fontId="38" fillId="0" borderId="0" xfId="0" applyNumberFormat="1" applyFont="1" applyBorder="1" applyAlignment="1">
      <alignment horizontal="left"/>
    </xf>
    <xf numFmtId="0" fontId="34" fillId="0" borderId="25" xfId="0" applyFont="1" applyBorder="1" applyAlignment="1">
      <alignment horizontal="center" vertical="center"/>
    </xf>
    <xf numFmtId="165" fontId="34" fillId="0" borderId="25" xfId="0" applyNumberFormat="1" applyFont="1" applyBorder="1" applyAlignment="1">
      <alignment horizontal="center" vertical="center"/>
    </xf>
    <xf numFmtId="173" fontId="34" fillId="0" borderId="25" xfId="0" applyNumberFormat="1" applyFont="1" applyBorder="1" applyAlignment="1">
      <alignment horizontal="center" vertical="center" wrapText="1"/>
    </xf>
    <xf numFmtId="1" fontId="34" fillId="0" borderId="25" xfId="0" applyNumberFormat="1" applyFont="1" applyBorder="1" applyAlignment="1">
      <alignment horizontal="center" vertical="center"/>
    </xf>
    <xf numFmtId="0" fontId="34" fillId="0" borderId="25" xfId="0" applyFont="1" applyBorder="1" applyAlignment="1">
      <alignment vertical="center" wrapText="1"/>
    </xf>
    <xf numFmtId="0" fontId="34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7" fillId="0" borderId="0" xfId="0" applyNumberFormat="1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0" xfId="0" applyNumberFormat="1" applyFont="1" applyAlignment="1" applyProtection="1">
      <alignment horizontal="left" vertical="top"/>
      <protection locked="0"/>
    </xf>
    <xf numFmtId="0" fontId="19" fillId="2" borderId="0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169" fontId="21" fillId="3" borderId="0" xfId="0" applyNumberFormat="1" applyFont="1" applyFill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left"/>
    </xf>
    <xf numFmtId="0" fontId="29" fillId="0" borderId="0" xfId="0" applyFont="1" applyAlignment="1">
      <alignment horizontal="center"/>
    </xf>
    <xf numFmtId="0" fontId="31" fillId="7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4" fillId="0" borderId="24" xfId="0" applyFont="1" applyBorder="1" applyAlignment="1">
      <alignment horizontal="right" vertical="center"/>
    </xf>
    <xf numFmtId="0" fontId="34" fillId="0" borderId="23" xfId="0" applyFont="1" applyBorder="1" applyAlignment="1">
      <alignment horizontal="right" vertical="center"/>
    </xf>
    <xf numFmtId="0" fontId="34" fillId="0" borderId="25" xfId="0" applyFont="1" applyBorder="1" applyAlignment="1">
      <alignment horizontal="right" vertical="center"/>
    </xf>
    <xf numFmtId="171" fontId="3" fillId="0" borderId="17" xfId="0" quotePrefix="1" applyNumberFormat="1" applyFont="1" applyBorder="1" applyAlignment="1" applyProtection="1">
      <alignment horizontal="center" vertical="center"/>
      <protection locked="0"/>
    </xf>
    <xf numFmtId="0" fontId="3" fillId="7" borderId="24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28"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E8CC5"/>
      <color rgb="FF9570BE"/>
      <color rgb="FFC398C7"/>
      <color rgb="FFB570BB"/>
      <color rgb="FFB97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7336" name="Rectangle 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7354" name="Picture 192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6316" name="Rectangle 1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6334" name="Picture 192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8360" name="Rectangle 1">
          <a:extLst>
            <a:ext uri="{FF2B5EF4-FFF2-40B4-BE49-F238E27FC236}">
              <a16:creationId xmlns:a16="http://schemas.microsoft.com/office/drawing/2014/main" id="{00000000-0008-0000-0200-0000A820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8378" name="Picture 192">
          <a:extLst>
            <a:ext uri="{FF2B5EF4-FFF2-40B4-BE49-F238E27FC236}">
              <a16:creationId xmlns:a16="http://schemas.microsoft.com/office/drawing/2014/main" id="{00000000-0008-0000-0200-0000B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9380" name="Rectangle 1">
          <a:extLst>
            <a:ext uri="{FF2B5EF4-FFF2-40B4-BE49-F238E27FC236}">
              <a16:creationId xmlns:a16="http://schemas.microsoft.com/office/drawing/2014/main" id="{00000000-0008-0000-0300-0000A424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9398" name="Picture 192">
          <a:extLst>
            <a:ext uri="{FF2B5EF4-FFF2-40B4-BE49-F238E27FC236}">
              <a16:creationId xmlns:a16="http://schemas.microsoft.com/office/drawing/2014/main" id="{00000000-0008-0000-0300-0000B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0414" name="Rectangle 1">
          <a:extLst>
            <a:ext uri="{FF2B5EF4-FFF2-40B4-BE49-F238E27FC236}">
              <a16:creationId xmlns:a16="http://schemas.microsoft.com/office/drawing/2014/main" id="{00000000-0008-0000-0400-0000AE28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0432" name="Picture 192">
          <a:extLst>
            <a:ext uri="{FF2B5EF4-FFF2-40B4-BE49-F238E27FC236}">
              <a16:creationId xmlns:a16="http://schemas.microsoft.com/office/drawing/2014/main" id="{00000000-0008-0000-0400-0000C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pageSetUpPr autoPageBreaks="0" fitToPage="1"/>
  </sheetPr>
  <dimension ref="A1:AB40"/>
  <sheetViews>
    <sheetView showGridLines="0" showRowColHeaders="0" showZeros="0" tabSelected="1" showOutlineSymbols="0" zoomScaleSheetLayoutView="75" workbookViewId="0">
      <selection activeCell="H31" sqref="H31:T31"/>
    </sheetView>
  </sheetViews>
  <sheetFormatPr baseColWidth="10" defaultColWidth="9.19921875" defaultRowHeight="13"/>
  <cols>
    <col min="1" max="1" width="6.3984375" style="2" customWidth="1"/>
    <col min="2" max="2" width="8.59765625" style="2" customWidth="1"/>
    <col min="3" max="3" width="6.3984375" style="59" customWidth="1"/>
    <col min="4" max="4" width="10.59765625" style="2" customWidth="1"/>
    <col min="5" max="5" width="3.796875" style="2" customWidth="1"/>
    <col min="6" max="6" width="27.59765625" style="6" customWidth="1"/>
    <col min="7" max="7" width="20.3984375" style="6" customWidth="1"/>
    <col min="8" max="8" width="7.19921875" style="2" customWidth="1"/>
    <col min="9" max="9" width="7.19921875" style="53" customWidth="1"/>
    <col min="10" max="13" width="7.19921875" style="2" customWidth="1"/>
    <col min="14" max="16" width="7.59765625" style="2" customWidth="1"/>
    <col min="17" max="18" width="10.59765625" style="51" customWidth="1"/>
    <col min="19" max="19" width="5.59765625" style="51" customWidth="1"/>
    <col min="20" max="20" width="5.59765625" style="5" customWidth="1"/>
    <col min="21" max="21" width="14.19921875" style="5" customWidth="1"/>
    <col min="22" max="28" width="9.19921875" style="5" hidden="1" customWidth="1"/>
    <col min="29" max="16384" width="9.19921875" style="5"/>
  </cols>
  <sheetData>
    <row r="1" spans="1:28" ht="53.25" customHeight="1">
      <c r="F1" s="191" t="s">
        <v>40</v>
      </c>
      <c r="G1" s="191"/>
      <c r="H1" s="191"/>
      <c r="I1" s="191"/>
      <c r="J1" s="191"/>
      <c r="K1" s="191"/>
      <c r="L1" s="191"/>
      <c r="M1" s="191"/>
      <c r="N1" s="191"/>
      <c r="O1" s="191"/>
      <c r="P1" s="191"/>
      <c r="T1" s="51"/>
    </row>
    <row r="2" spans="1:28" ht="24.75" customHeight="1">
      <c r="F2" s="192" t="s">
        <v>35</v>
      </c>
      <c r="G2" s="192"/>
      <c r="H2" s="192"/>
      <c r="I2" s="192"/>
      <c r="J2" s="192"/>
      <c r="K2" s="192"/>
      <c r="L2" s="192"/>
      <c r="M2" s="192"/>
      <c r="N2" s="192"/>
      <c r="O2" s="192"/>
      <c r="P2" s="192"/>
      <c r="T2" s="51"/>
    </row>
    <row r="3" spans="1:28">
      <c r="T3" s="51"/>
    </row>
    <row r="4" spans="1:28" ht="12" customHeight="1">
      <c r="T4" s="51"/>
    </row>
    <row r="5" spans="1:28" s="7" customFormat="1" ht="15" customHeight="1">
      <c r="A5" s="60"/>
      <c r="B5" s="108" t="s">
        <v>26</v>
      </c>
      <c r="C5" s="193" t="s">
        <v>58</v>
      </c>
      <c r="D5" s="193"/>
      <c r="E5" s="193"/>
      <c r="F5" s="193"/>
      <c r="G5" s="109" t="s">
        <v>0</v>
      </c>
      <c r="H5" s="194" t="s">
        <v>62</v>
      </c>
      <c r="I5" s="194"/>
      <c r="J5" s="194"/>
      <c r="K5" s="194"/>
      <c r="L5" s="108" t="s">
        <v>1</v>
      </c>
      <c r="M5" s="196" t="s">
        <v>63</v>
      </c>
      <c r="N5" s="196"/>
      <c r="O5" s="196"/>
      <c r="P5" s="196"/>
      <c r="Q5" s="108" t="s">
        <v>2</v>
      </c>
      <c r="R5" s="136">
        <v>44695</v>
      </c>
      <c r="S5" s="137" t="s">
        <v>25</v>
      </c>
      <c r="T5" s="110">
        <v>1</v>
      </c>
    </row>
    <row r="6" spans="1:28">
      <c r="T6" s="51"/>
      <c r="Z6" s="5" t="s">
        <v>52</v>
      </c>
      <c r="AA6" s="5" t="s">
        <v>55</v>
      </c>
      <c r="AB6" s="5" t="s">
        <v>52</v>
      </c>
    </row>
    <row r="7" spans="1:28" s="1" customFormat="1" ht="14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  <c r="Z7" s="1" t="s">
        <v>53</v>
      </c>
      <c r="AA7" s="1" t="s">
        <v>53</v>
      </c>
      <c r="AB7" s="1" t="s">
        <v>53</v>
      </c>
    </row>
    <row r="8" spans="1:28" s="1" customFormat="1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  <c r="W8" s="1" t="s">
        <v>51</v>
      </c>
      <c r="X8" s="1" t="s">
        <v>39</v>
      </c>
      <c r="Y8" s="1" t="s">
        <v>42</v>
      </c>
      <c r="Z8" s="1" t="s">
        <v>54</v>
      </c>
      <c r="AA8" s="1" t="s">
        <v>56</v>
      </c>
      <c r="AB8" s="1" t="s">
        <v>57</v>
      </c>
    </row>
    <row r="9" spans="1:28" s="12" customFormat="1" ht="20" customHeight="1">
      <c r="A9" s="147">
        <v>96</v>
      </c>
      <c r="B9" s="148">
        <v>93</v>
      </c>
      <c r="C9" s="147" t="s">
        <v>93</v>
      </c>
      <c r="D9" s="149">
        <v>14761</v>
      </c>
      <c r="E9" s="150">
        <v>1</v>
      </c>
      <c r="F9" s="151" t="s">
        <v>94</v>
      </c>
      <c r="G9" s="151" t="s">
        <v>65</v>
      </c>
      <c r="H9" s="152">
        <v>35</v>
      </c>
      <c r="I9" s="152">
        <v>-40</v>
      </c>
      <c r="J9" s="152">
        <v>40</v>
      </c>
      <c r="K9" s="152">
        <v>40</v>
      </c>
      <c r="L9" s="120">
        <v>45</v>
      </c>
      <c r="M9" s="120">
        <v>50</v>
      </c>
      <c r="N9" s="74">
        <f t="shared" ref="N9:N24" si="0">IF(MAX(H9:J9)&lt;0,0,TRUNC(MAX(H9:J9)/1)*1)</f>
        <v>40</v>
      </c>
      <c r="O9" s="74">
        <f t="shared" ref="O9:O24" si="1">IF(MAX(K9:M9)&lt;0,0,TRUNC(MAX(K9:M9)/1)*1)</f>
        <v>50</v>
      </c>
      <c r="P9" s="74">
        <f t="shared" ref="P9:P23" si="2">IF(N9=0,0,IF(O9=0,0,SUM(N9:O9)))</f>
        <v>90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102.67045422095102</v>
      </c>
      <c r="R9" s="75">
        <f>IF(Y9=1,Q9*AB9,"")</f>
        <v>277.41556730500963</v>
      </c>
      <c r="S9" s="76">
        <v>1</v>
      </c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1.1407828246772336</v>
      </c>
      <c r="V9" s="132">
        <f>R5</f>
        <v>44695</v>
      </c>
      <c r="W9" s="121" t="str">
        <f>IF(ISNUMBER(FIND("M",C9)),"m",IF(ISNUMBER(FIND("K",C9)),"k"))</f>
        <v>m</v>
      </c>
      <c r="X9" s="121">
        <f>IF(OR(D9="",V9=""),0,(YEAR(V9)-YEAR(D9)))</f>
        <v>82</v>
      </c>
      <c r="Y9" s="12">
        <f>IF(X9&gt;34,1,0)</f>
        <v>1</v>
      </c>
      <c r="Z9" s="12">
        <f>IF(Y9=1,LOOKUP(X9,'Meltzer-Faber'!A3:A63,'Meltzer-Faber'!B3:B63))</f>
        <v>2.702</v>
      </c>
      <c r="AA9" s="12">
        <f>IF(Y9=1,LOOKUP(X9,'Meltzer-Faber'!A3:A63,'Meltzer-Faber'!C3:C63))</f>
        <v>0</v>
      </c>
      <c r="AB9" s="12">
        <f>IF(W9="m",Z9,IF(W9="k",AA9,""))</f>
        <v>2.702</v>
      </c>
    </row>
    <row r="10" spans="1:28" s="12" customFormat="1" ht="20" customHeight="1">
      <c r="A10" s="153">
        <v>73</v>
      </c>
      <c r="B10" s="154">
        <v>71.42</v>
      </c>
      <c r="C10" s="153" t="s">
        <v>95</v>
      </c>
      <c r="D10" s="155">
        <v>16169</v>
      </c>
      <c r="E10" s="156">
        <v>2</v>
      </c>
      <c r="F10" s="157" t="s">
        <v>96</v>
      </c>
      <c r="G10" s="158" t="s">
        <v>97</v>
      </c>
      <c r="H10" s="159">
        <v>40</v>
      </c>
      <c r="I10" s="159">
        <v>-45</v>
      </c>
      <c r="J10" s="159">
        <v>45</v>
      </c>
      <c r="K10" s="159">
        <v>50</v>
      </c>
      <c r="L10" s="120">
        <v>-55</v>
      </c>
      <c r="M10" s="120">
        <v>55</v>
      </c>
      <c r="N10" s="74">
        <f t="shared" si="0"/>
        <v>45</v>
      </c>
      <c r="O10" s="74">
        <f t="shared" si="1"/>
        <v>55</v>
      </c>
      <c r="P10" s="74">
        <f t="shared" si="2"/>
        <v>100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130.21194339796608</v>
      </c>
      <c r="R10" s="75">
        <f t="shared" ref="R10:R24" si="4">IF(Y10=1,Q10*AB10,"")</f>
        <v>304.17509977764877</v>
      </c>
      <c r="S10" s="79">
        <v>1</v>
      </c>
      <c r="T10" s="80"/>
      <c r="U10" s="78">
        <f t="shared" ref="U10:U24" si="5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1.3021194339796607</v>
      </c>
      <c r="V10" s="132">
        <f>R5</f>
        <v>44695</v>
      </c>
      <c r="W10" s="121" t="str">
        <f t="shared" ref="W10:W24" si="6">IF(ISNUMBER(FIND("M",C10)),"m",IF(ISNUMBER(FIND("K",C10)),"k"))</f>
        <v>m</v>
      </c>
      <c r="X10" s="121">
        <f t="shared" ref="X10:X24" si="7">IF(OR(D10="",V10=""),0,(YEAR(V10)-YEAR(D10)))</f>
        <v>78</v>
      </c>
      <c r="Y10" s="12">
        <f t="shared" ref="Y10:Y24" si="8">IF(X10&gt;34,1,0)</f>
        <v>1</v>
      </c>
      <c r="Z10" s="12">
        <f>IF(Y10=1,LOOKUP(X10,'Meltzer-Faber'!A3:A63,'Meltzer-Faber'!B3:B63))</f>
        <v>2.3359999999999999</v>
      </c>
      <c r="AA10" s="12">
        <f>IF(Y10=1,LOOKUP(X10,'Meltzer-Faber'!A3:A63,'Meltzer-Faber'!C3:C63))</f>
        <v>2.5459999999999998</v>
      </c>
      <c r="AB10" s="12">
        <f t="shared" ref="AB10:AB24" si="9">IF(W10="m",Z10,IF(W10="k",AA10,""))</f>
        <v>2.3359999999999999</v>
      </c>
    </row>
    <row r="11" spans="1:28" s="12" customFormat="1" ht="20" customHeight="1">
      <c r="A11" s="153">
        <v>102</v>
      </c>
      <c r="B11" s="154">
        <v>99.2</v>
      </c>
      <c r="C11" s="153" t="s">
        <v>95</v>
      </c>
      <c r="D11" s="160">
        <v>16053</v>
      </c>
      <c r="E11" s="156">
        <v>3</v>
      </c>
      <c r="F11" s="161" t="s">
        <v>98</v>
      </c>
      <c r="G11" s="161" t="s">
        <v>65</v>
      </c>
      <c r="H11" s="159">
        <v>53</v>
      </c>
      <c r="I11" s="159">
        <v>56</v>
      </c>
      <c r="J11" s="159">
        <v>58</v>
      </c>
      <c r="K11" s="159">
        <v>65</v>
      </c>
      <c r="L11" s="120">
        <v>70</v>
      </c>
      <c r="M11" s="120">
        <v>-75</v>
      </c>
      <c r="N11" s="74">
        <f t="shared" si="0"/>
        <v>58</v>
      </c>
      <c r="O11" s="74">
        <f t="shared" si="1"/>
        <v>70</v>
      </c>
      <c r="P11" s="74">
        <f t="shared" si="2"/>
        <v>128</v>
      </c>
      <c r="Q11" s="75">
        <f t="shared" si="3"/>
        <v>142.35657657721717</v>
      </c>
      <c r="R11" s="75">
        <f t="shared" si="4"/>
        <v>344.36055874028835</v>
      </c>
      <c r="S11" s="79">
        <v>1</v>
      </c>
      <c r="T11" s="80"/>
      <c r="U11" s="78">
        <f t="shared" si="5"/>
        <v>1.1121607545095091</v>
      </c>
      <c r="V11" s="132">
        <f>R5</f>
        <v>44695</v>
      </c>
      <c r="W11" s="121" t="str">
        <f t="shared" si="6"/>
        <v>m</v>
      </c>
      <c r="X11" s="121">
        <f t="shared" si="7"/>
        <v>79</v>
      </c>
      <c r="Y11" s="12">
        <f t="shared" si="8"/>
        <v>1</v>
      </c>
      <c r="Z11" s="12">
        <f>IF(Y11=1,LOOKUP(X11,'Meltzer-Faber'!A3:A63,'Meltzer-Faber'!B3:B63))</f>
        <v>2.419</v>
      </c>
      <c r="AA11" s="12">
        <f>IF(Y11=1,LOOKUP(X11,'Meltzer-Faber'!A3:A63,'Meltzer-Faber'!C3:C63))</f>
        <v>2.629</v>
      </c>
      <c r="AB11" s="12">
        <f t="shared" si="9"/>
        <v>2.419</v>
      </c>
    </row>
    <row r="12" spans="1:28" s="12" customFormat="1" ht="20" customHeight="1">
      <c r="A12" s="153">
        <v>81</v>
      </c>
      <c r="B12" s="154">
        <v>75.66</v>
      </c>
      <c r="C12" s="153" t="s">
        <v>99</v>
      </c>
      <c r="D12" s="155">
        <v>20075</v>
      </c>
      <c r="E12" s="156">
        <v>4</v>
      </c>
      <c r="F12" s="162" t="s">
        <v>100</v>
      </c>
      <c r="G12" s="157" t="s">
        <v>66</v>
      </c>
      <c r="H12" s="159">
        <v>60</v>
      </c>
      <c r="I12" s="159">
        <v>63</v>
      </c>
      <c r="J12" s="159">
        <v>-65</v>
      </c>
      <c r="K12" s="159">
        <v>75</v>
      </c>
      <c r="L12" s="125">
        <v>78</v>
      </c>
      <c r="M12" s="214" t="s">
        <v>169</v>
      </c>
      <c r="N12" s="74">
        <f t="shared" si="0"/>
        <v>63</v>
      </c>
      <c r="O12" s="74">
        <f t="shared" si="1"/>
        <v>78</v>
      </c>
      <c r="P12" s="74">
        <f t="shared" si="2"/>
        <v>141</v>
      </c>
      <c r="Q12" s="75">
        <f t="shared" si="3"/>
        <v>177.67792871331082</v>
      </c>
      <c r="R12" s="75">
        <f t="shared" si="4"/>
        <v>316.08903518097992</v>
      </c>
      <c r="S12" s="79">
        <v>1</v>
      </c>
      <c r="T12" s="80" t="s">
        <v>20</v>
      </c>
      <c r="U12" s="78">
        <f t="shared" si="5"/>
        <v>1.2601271539951122</v>
      </c>
      <c r="V12" s="132">
        <f>R5</f>
        <v>44695</v>
      </c>
      <c r="W12" s="121" t="str">
        <f t="shared" si="6"/>
        <v>m</v>
      </c>
      <c r="X12" s="121">
        <f t="shared" si="7"/>
        <v>68</v>
      </c>
      <c r="Y12" s="12">
        <f t="shared" si="8"/>
        <v>1</v>
      </c>
      <c r="Z12" s="12">
        <f>IF(Y12=1,LOOKUP(X12,'Meltzer-Faber'!A3:A63,'Meltzer-Faber'!B3:B63))</f>
        <v>1.7789999999999999</v>
      </c>
      <c r="AA12" s="12">
        <f>IF(Y12=1,LOOKUP(X12,'Meltzer-Faber'!A3:A63,'Meltzer-Faber'!C3:C63))</f>
        <v>1.9890000000000001</v>
      </c>
      <c r="AB12" s="12">
        <f t="shared" si="9"/>
        <v>1.7789999999999999</v>
      </c>
    </row>
    <row r="13" spans="1:28" s="12" customFormat="1" ht="20" customHeight="1">
      <c r="A13" s="153">
        <v>89</v>
      </c>
      <c r="B13" s="154">
        <v>86.52</v>
      </c>
      <c r="C13" s="153" t="s">
        <v>99</v>
      </c>
      <c r="D13" s="155">
        <v>20742</v>
      </c>
      <c r="E13" s="156">
        <v>5</v>
      </c>
      <c r="F13" s="162" t="s">
        <v>101</v>
      </c>
      <c r="G13" s="157" t="s">
        <v>102</v>
      </c>
      <c r="H13" s="159">
        <v>60</v>
      </c>
      <c r="I13" s="159">
        <v>64</v>
      </c>
      <c r="J13" s="159">
        <v>67</v>
      </c>
      <c r="K13" s="159">
        <v>80</v>
      </c>
      <c r="L13" s="120">
        <v>84</v>
      </c>
      <c r="M13" s="120">
        <v>-87</v>
      </c>
      <c r="N13" s="74">
        <f t="shared" si="0"/>
        <v>67</v>
      </c>
      <c r="O13" s="74">
        <f t="shared" si="1"/>
        <v>84</v>
      </c>
      <c r="P13" s="74">
        <f t="shared" si="2"/>
        <v>151</v>
      </c>
      <c r="Q13" s="75">
        <f t="shared" si="3"/>
        <v>177.79941656563742</v>
      </c>
      <c r="R13" s="75">
        <f t="shared" si="4"/>
        <v>302.08120874501799</v>
      </c>
      <c r="S13" s="79">
        <v>1</v>
      </c>
      <c r="T13" s="80" t="s">
        <v>165</v>
      </c>
      <c r="U13" s="78">
        <f t="shared" si="5"/>
        <v>1.1774795799048836</v>
      </c>
      <c r="V13" s="132">
        <f>R5</f>
        <v>44695</v>
      </c>
      <c r="W13" s="121" t="str">
        <f t="shared" si="6"/>
        <v>m</v>
      </c>
      <c r="X13" s="121">
        <f t="shared" si="7"/>
        <v>66</v>
      </c>
      <c r="Y13" s="12">
        <f t="shared" si="8"/>
        <v>1</v>
      </c>
      <c r="Z13" s="12">
        <f>IF(Y13=1,LOOKUP(X13,'Meltzer-Faber'!A3:A63,'Meltzer-Faber'!B3:B63))</f>
        <v>1.6990000000000001</v>
      </c>
      <c r="AA13" s="12">
        <f>IF(Y13=1,LOOKUP(X13,'Meltzer-Faber'!A3:A63,'Meltzer-Faber'!C3:C63))</f>
        <v>1.909</v>
      </c>
      <c r="AB13" s="12">
        <f t="shared" si="9"/>
        <v>1.6990000000000001</v>
      </c>
    </row>
    <row r="14" spans="1:28" s="12" customFormat="1" ht="20" customHeight="1">
      <c r="A14" s="153">
        <v>96</v>
      </c>
      <c r="B14" s="154">
        <v>95.4</v>
      </c>
      <c r="C14" s="153" t="s">
        <v>99</v>
      </c>
      <c r="D14" s="155">
        <v>19656</v>
      </c>
      <c r="E14" s="156">
        <v>6</v>
      </c>
      <c r="F14" s="162" t="s">
        <v>103</v>
      </c>
      <c r="G14" s="157" t="s">
        <v>67</v>
      </c>
      <c r="H14" s="159">
        <v>65</v>
      </c>
      <c r="I14" s="159">
        <v>67</v>
      </c>
      <c r="J14" s="159">
        <v>68</v>
      </c>
      <c r="K14" s="159">
        <v>80</v>
      </c>
      <c r="L14" s="120">
        <v>83</v>
      </c>
      <c r="M14" s="120">
        <v>-86</v>
      </c>
      <c r="N14" s="74">
        <f t="shared" si="0"/>
        <v>68</v>
      </c>
      <c r="O14" s="74">
        <f t="shared" si="1"/>
        <v>83</v>
      </c>
      <c r="P14" s="74">
        <f t="shared" si="2"/>
        <v>151</v>
      </c>
      <c r="Q14" s="75">
        <f t="shared" si="3"/>
        <v>170.48340901322902</v>
      </c>
      <c r="R14" s="75">
        <f t="shared" si="4"/>
        <v>310.79125463111649</v>
      </c>
      <c r="S14" s="79">
        <v>1</v>
      </c>
      <c r="T14" s="80" t="s">
        <v>20</v>
      </c>
      <c r="U14" s="78">
        <f t="shared" si="5"/>
        <v>1.129029198763106</v>
      </c>
      <c r="V14" s="132">
        <f>R5</f>
        <v>44695</v>
      </c>
      <c r="W14" s="121" t="str">
        <f t="shared" si="6"/>
        <v>m</v>
      </c>
      <c r="X14" s="121">
        <f t="shared" si="7"/>
        <v>69</v>
      </c>
      <c r="Y14" s="12">
        <f t="shared" si="8"/>
        <v>1</v>
      </c>
      <c r="Z14" s="12">
        <f>IF(Y14=1,LOOKUP(X14,'Meltzer-Faber'!A3:A63,'Meltzer-Faber'!B3:B63))</f>
        <v>1.823</v>
      </c>
      <c r="AA14" s="12">
        <f>IF(Y14=1,LOOKUP(X14,'Meltzer-Faber'!A3:A63,'Meltzer-Faber'!C3:C63))</f>
        <v>2.0329999999999999</v>
      </c>
      <c r="AB14" s="12">
        <f t="shared" si="9"/>
        <v>1.823</v>
      </c>
    </row>
    <row r="15" spans="1:28" s="12" customFormat="1" ht="20" customHeight="1">
      <c r="A15" s="163">
        <v>81</v>
      </c>
      <c r="B15" s="161">
        <v>78.819999999999993</v>
      </c>
      <c r="C15" s="153" t="s">
        <v>104</v>
      </c>
      <c r="D15" s="155">
        <v>22528</v>
      </c>
      <c r="E15" s="153">
        <v>7</v>
      </c>
      <c r="F15" s="157" t="s">
        <v>105</v>
      </c>
      <c r="G15" s="157" t="s">
        <v>65</v>
      </c>
      <c r="H15" s="159">
        <v>75</v>
      </c>
      <c r="I15" s="159">
        <v>-80</v>
      </c>
      <c r="J15" s="159">
        <v>80</v>
      </c>
      <c r="K15" s="159">
        <v>95</v>
      </c>
      <c r="L15" s="120">
        <v>100</v>
      </c>
      <c r="M15" s="120">
        <v>-103</v>
      </c>
      <c r="N15" s="74">
        <f t="shared" si="0"/>
        <v>80</v>
      </c>
      <c r="O15" s="74">
        <f t="shared" si="1"/>
        <v>100</v>
      </c>
      <c r="P15" s="74">
        <f t="shared" si="2"/>
        <v>180</v>
      </c>
      <c r="Q15" s="75">
        <f t="shared" si="3"/>
        <v>221.90059009759511</v>
      </c>
      <c r="R15" s="75">
        <f t="shared" si="4"/>
        <v>341.94880934039406</v>
      </c>
      <c r="S15" s="79">
        <v>1</v>
      </c>
      <c r="T15" s="80" t="s">
        <v>165</v>
      </c>
      <c r="U15" s="78">
        <f t="shared" si="5"/>
        <v>1.2327810560977506</v>
      </c>
      <c r="V15" s="132">
        <f>R5</f>
        <v>44695</v>
      </c>
      <c r="W15" s="121" t="str">
        <f t="shared" si="6"/>
        <v>m</v>
      </c>
      <c r="X15" s="121">
        <f t="shared" si="7"/>
        <v>61</v>
      </c>
      <c r="Y15" s="12">
        <f t="shared" si="8"/>
        <v>1</v>
      </c>
      <c r="Z15" s="12">
        <f>IF(Y15=1,LOOKUP(X15,'Meltzer-Faber'!A3:A63,'Meltzer-Faber'!B3:B63))</f>
        <v>1.5409999999999999</v>
      </c>
      <c r="AA15" s="12">
        <f>IF(Y15=1,LOOKUP(X15,'Meltzer-Faber'!A3:A63,'Meltzer-Faber'!C3:C63))</f>
        <v>1.744</v>
      </c>
      <c r="AB15" s="12">
        <f t="shared" si="9"/>
        <v>1.5409999999999999</v>
      </c>
    </row>
    <row r="16" spans="1:28" s="12" customFormat="1" ht="20" customHeight="1">
      <c r="A16" s="163">
        <v>96</v>
      </c>
      <c r="B16" s="161">
        <v>89.08</v>
      </c>
      <c r="C16" s="153" t="s">
        <v>104</v>
      </c>
      <c r="D16" s="155">
        <v>22098</v>
      </c>
      <c r="E16" s="153">
        <v>8</v>
      </c>
      <c r="F16" s="157" t="s">
        <v>106</v>
      </c>
      <c r="G16" s="157" t="s">
        <v>66</v>
      </c>
      <c r="H16" s="159">
        <v>67</v>
      </c>
      <c r="I16" s="159">
        <v>-70</v>
      </c>
      <c r="J16" s="159">
        <v>-70</v>
      </c>
      <c r="K16" s="159">
        <v>85</v>
      </c>
      <c r="L16" s="120">
        <v>-89</v>
      </c>
      <c r="M16" s="214" t="s">
        <v>169</v>
      </c>
      <c r="N16" s="74">
        <f t="shared" si="0"/>
        <v>67</v>
      </c>
      <c r="O16" s="74">
        <f t="shared" si="1"/>
        <v>85</v>
      </c>
      <c r="P16" s="74">
        <f t="shared" si="2"/>
        <v>152</v>
      </c>
      <c r="Q16" s="75">
        <f t="shared" si="3"/>
        <v>176.63117943018761</v>
      </c>
      <c r="R16" s="75">
        <f t="shared" si="4"/>
        <v>276.95768934653421</v>
      </c>
      <c r="S16" s="79">
        <v>1</v>
      </c>
      <c r="T16" s="80"/>
      <c r="U16" s="78">
        <f t="shared" si="5"/>
        <v>1.1620472330933396</v>
      </c>
      <c r="V16" s="132">
        <f>R5</f>
        <v>44695</v>
      </c>
      <c r="W16" s="121" t="str">
        <f t="shared" si="6"/>
        <v>m</v>
      </c>
      <c r="X16" s="121">
        <f t="shared" si="7"/>
        <v>62</v>
      </c>
      <c r="Y16" s="12">
        <f t="shared" si="8"/>
        <v>1</v>
      </c>
      <c r="Z16" s="12">
        <f>IF(Y16=1,LOOKUP(X16,'Meltzer-Faber'!A3:A63,'Meltzer-Faber'!B3:B63))</f>
        <v>1.5680000000000001</v>
      </c>
      <c r="AA16" s="12">
        <f>IF(Y16=1,LOOKUP(X16,'Meltzer-Faber'!A3:A63,'Meltzer-Faber'!C3:C63))</f>
        <v>1.778</v>
      </c>
      <c r="AB16" s="12">
        <f t="shared" si="9"/>
        <v>1.5680000000000001</v>
      </c>
    </row>
    <row r="17" spans="1:28" s="12" customFormat="1" ht="20" customHeight="1">
      <c r="A17" s="153">
        <v>102</v>
      </c>
      <c r="B17" s="154">
        <v>101.42</v>
      </c>
      <c r="C17" s="153" t="s">
        <v>104</v>
      </c>
      <c r="D17" s="155">
        <v>21342</v>
      </c>
      <c r="E17" s="156">
        <v>9</v>
      </c>
      <c r="F17" s="157" t="s">
        <v>107</v>
      </c>
      <c r="G17" s="157" t="s">
        <v>68</v>
      </c>
      <c r="H17" s="159">
        <v>55</v>
      </c>
      <c r="I17" s="159">
        <v>-59</v>
      </c>
      <c r="J17" s="159">
        <v>-59</v>
      </c>
      <c r="K17" s="159">
        <v>65</v>
      </c>
      <c r="L17" s="120">
        <v>-69</v>
      </c>
      <c r="M17" s="120">
        <v>-71</v>
      </c>
      <c r="N17" s="74">
        <f t="shared" si="0"/>
        <v>55</v>
      </c>
      <c r="O17" s="74">
        <f t="shared" si="1"/>
        <v>65</v>
      </c>
      <c r="P17" s="74">
        <f t="shared" si="2"/>
        <v>120</v>
      </c>
      <c r="Q17" s="75">
        <f t="shared" si="3"/>
        <v>132.38429756952482</v>
      </c>
      <c r="R17" s="75">
        <f t="shared" si="4"/>
        <v>215.65402074075593</v>
      </c>
      <c r="S17" s="79">
        <v>1</v>
      </c>
      <c r="T17" s="80"/>
      <c r="U17" s="78">
        <f t="shared" si="5"/>
        <v>1.1032024797460402</v>
      </c>
      <c r="V17" s="132">
        <f>R5</f>
        <v>44695</v>
      </c>
      <c r="W17" s="121" t="str">
        <f t="shared" si="6"/>
        <v>m</v>
      </c>
      <c r="X17" s="121">
        <f t="shared" si="7"/>
        <v>64</v>
      </c>
      <c r="Y17" s="12">
        <f t="shared" si="8"/>
        <v>1</v>
      </c>
      <c r="Z17" s="12">
        <f>IF(Y17=1,LOOKUP(X17,'Meltzer-Faber'!A3:A63,'Meltzer-Faber'!B3:B63))</f>
        <v>1.629</v>
      </c>
      <c r="AA17" s="12">
        <f>IF(Y17=1,LOOKUP(X17,'Meltzer-Faber'!A3:A63,'Meltzer-Faber'!C3:C63))</f>
        <v>1.839</v>
      </c>
      <c r="AB17" s="12">
        <f t="shared" si="9"/>
        <v>1.629</v>
      </c>
    </row>
    <row r="18" spans="1:28" s="12" customFormat="1" ht="20" customHeight="1">
      <c r="A18" s="153"/>
      <c r="B18" s="154"/>
      <c r="C18" s="153"/>
      <c r="D18" s="155"/>
      <c r="E18" s="156"/>
      <c r="F18" s="157"/>
      <c r="G18" s="157"/>
      <c r="H18" s="159"/>
      <c r="I18" s="159"/>
      <c r="J18" s="159"/>
      <c r="K18" s="159"/>
      <c r="L18" s="120"/>
      <c r="M18" s="120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 t="shared" si="4"/>
        <v/>
      </c>
      <c r="S18" s="79"/>
      <c r="T18" s="80" t="s">
        <v>20</v>
      </c>
      <c r="U18" s="78" t="str">
        <f t="shared" si="5"/>
        <v/>
      </c>
      <c r="V18" s="132">
        <f>R5</f>
        <v>44695</v>
      </c>
      <c r="W18" s="121" t="b">
        <f t="shared" si="6"/>
        <v>0</v>
      </c>
      <c r="X18" s="121">
        <f t="shared" si="7"/>
        <v>0</v>
      </c>
      <c r="Y18" s="12">
        <f t="shared" si="8"/>
        <v>0</v>
      </c>
      <c r="Z18" s="12" t="b">
        <f>IF(Y18=1,LOOKUP(X18,'Meltzer-Faber'!A3:A63,'Meltzer-Faber'!B3:B63))</f>
        <v>0</v>
      </c>
      <c r="AA18" s="12" t="b">
        <f>IF(Y18=1,LOOKUP(X18,'Meltzer-Faber'!A3:A63,'Meltzer-Faber'!C3:C63))</f>
        <v>0</v>
      </c>
      <c r="AB18" s="12" t="str">
        <f t="shared" si="9"/>
        <v/>
      </c>
    </row>
    <row r="19" spans="1:28" s="12" customFormat="1" ht="20" customHeight="1">
      <c r="A19" s="135"/>
      <c r="B19" s="113"/>
      <c r="C19" s="114"/>
      <c r="D19" s="115"/>
      <c r="E19" s="116"/>
      <c r="F19" s="117"/>
      <c r="G19" s="118"/>
      <c r="H19" s="122"/>
      <c r="I19" s="123"/>
      <c r="J19" s="124"/>
      <c r="K19" s="119"/>
      <c r="L19" s="120"/>
      <c r="M19" s="120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 t="shared" si="4"/>
        <v/>
      </c>
      <c r="S19" s="79"/>
      <c r="T19" s="80"/>
      <c r="U19" s="78" t="str">
        <f t="shared" si="5"/>
        <v/>
      </c>
      <c r="V19" s="132">
        <f>R5</f>
        <v>44695</v>
      </c>
      <c r="W19" s="121" t="b">
        <f t="shared" si="6"/>
        <v>0</v>
      </c>
      <c r="X19" s="121">
        <f t="shared" si="7"/>
        <v>0</v>
      </c>
      <c r="Y19" s="12">
        <f t="shared" si="8"/>
        <v>0</v>
      </c>
      <c r="Z19" s="12" t="b">
        <f>IF(Y19=1,LOOKUP(X19,'Meltzer-Faber'!A3:A63,'Meltzer-Faber'!B3:B63))</f>
        <v>0</v>
      </c>
      <c r="AA19" s="12" t="b">
        <f>IF(Y19=1,LOOKUP(X19,'Meltzer-Faber'!A3:A63,'Meltzer-Faber'!C3:C63))</f>
        <v>0</v>
      </c>
      <c r="AB19" s="12" t="str">
        <f t="shared" si="9"/>
        <v/>
      </c>
    </row>
    <row r="20" spans="1:28" s="12" customFormat="1" ht="20" customHeight="1">
      <c r="A20" s="135"/>
      <c r="B20" s="113"/>
      <c r="C20" s="114"/>
      <c r="D20" s="115"/>
      <c r="E20" s="116"/>
      <c r="F20" s="117"/>
      <c r="G20" s="118"/>
      <c r="H20" s="122"/>
      <c r="I20" s="123"/>
      <c r="J20" s="124"/>
      <c r="K20" s="119"/>
      <c r="L20" s="120"/>
      <c r="M20" s="120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 t="shared" si="4"/>
        <v/>
      </c>
      <c r="S20" s="79"/>
      <c r="T20" s="80"/>
      <c r="U20" s="78" t="str">
        <f t="shared" si="5"/>
        <v/>
      </c>
      <c r="V20" s="132">
        <f>R5</f>
        <v>44695</v>
      </c>
      <c r="W20" s="121" t="b">
        <f t="shared" si="6"/>
        <v>0</v>
      </c>
      <c r="X20" s="121">
        <f t="shared" si="7"/>
        <v>0</v>
      </c>
      <c r="Y20" s="12">
        <f t="shared" si="8"/>
        <v>0</v>
      </c>
      <c r="Z20" s="12" t="b">
        <f>IF(Y20=1,LOOKUP(X20,'Meltzer-Faber'!A3:A63,'Meltzer-Faber'!B3:B63))</f>
        <v>0</v>
      </c>
      <c r="AA20" s="12" t="b">
        <f>IF(Y20=1,LOOKUP(X20,'Meltzer-Faber'!A3:A63,'Meltzer-Faber'!C3:C63))</f>
        <v>0</v>
      </c>
      <c r="AB20" s="12" t="str">
        <f t="shared" si="9"/>
        <v/>
      </c>
    </row>
    <row r="21" spans="1:28" s="12" customFormat="1" ht="20" customHeight="1">
      <c r="A21" s="135"/>
      <c r="B21" s="113"/>
      <c r="C21" s="114"/>
      <c r="D21" s="115"/>
      <c r="E21" s="116"/>
      <c r="F21" s="117"/>
      <c r="G21" s="118"/>
      <c r="H21" s="122"/>
      <c r="I21" s="123"/>
      <c r="J21" s="124"/>
      <c r="K21" s="119"/>
      <c r="L21" s="120"/>
      <c r="M21" s="120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 t="shared" si="4"/>
        <v/>
      </c>
      <c r="S21" s="79"/>
      <c r="T21" s="80"/>
      <c r="U21" s="78" t="str">
        <f t="shared" si="5"/>
        <v/>
      </c>
      <c r="V21" s="132">
        <f>R5</f>
        <v>44695</v>
      </c>
      <c r="W21" s="121" t="b">
        <f t="shared" si="6"/>
        <v>0</v>
      </c>
      <c r="X21" s="121">
        <f t="shared" si="7"/>
        <v>0</v>
      </c>
      <c r="Y21" s="12">
        <f t="shared" si="8"/>
        <v>0</v>
      </c>
      <c r="Z21" s="12" t="b">
        <f>IF(Y21=1,LOOKUP(X21,'Meltzer-Faber'!A3:A63,'Meltzer-Faber'!B3:B63))</f>
        <v>0</v>
      </c>
      <c r="AA21" s="12" t="b">
        <f>IF(Y21=1,LOOKUP(X21,'Meltzer-Faber'!A3:A63,'Meltzer-Faber'!C3:C63))</f>
        <v>0</v>
      </c>
      <c r="AB21" s="12" t="str">
        <f t="shared" si="9"/>
        <v/>
      </c>
    </row>
    <row r="22" spans="1:28" s="12" customFormat="1" ht="20" customHeight="1">
      <c r="A22" s="135"/>
      <c r="B22" s="113"/>
      <c r="C22" s="114"/>
      <c r="D22" s="115"/>
      <c r="E22" s="116"/>
      <c r="F22" s="117"/>
      <c r="G22" s="118"/>
      <c r="H22" s="122"/>
      <c r="I22" s="123"/>
      <c r="J22" s="124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 t="shared" si="4"/>
        <v/>
      </c>
      <c r="S22" s="79"/>
      <c r="T22" s="80"/>
      <c r="U22" s="78" t="str">
        <f t="shared" si="5"/>
        <v/>
      </c>
      <c r="V22" s="132">
        <f>R5</f>
        <v>44695</v>
      </c>
      <c r="W22" s="121" t="b">
        <f t="shared" si="6"/>
        <v>0</v>
      </c>
      <c r="X22" s="121">
        <f t="shared" si="7"/>
        <v>0</v>
      </c>
      <c r="Y22" s="12">
        <f t="shared" si="8"/>
        <v>0</v>
      </c>
      <c r="Z22" s="12" t="b">
        <f>IF(Y22=1,LOOKUP(X22,'Meltzer-Faber'!A3:A63,'Meltzer-Faber'!B3:B63))</f>
        <v>0</v>
      </c>
      <c r="AA22" s="12" t="b">
        <f>IF(Y22=1,LOOKUP(X22,'Meltzer-Faber'!A3:A63,'Meltzer-Faber'!C3:C63))</f>
        <v>0</v>
      </c>
      <c r="AB22" s="12" t="str">
        <f t="shared" si="9"/>
        <v/>
      </c>
    </row>
    <row r="23" spans="1:28" s="12" customFormat="1" ht="20" customHeight="1">
      <c r="A23" s="135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 t="shared" si="4"/>
        <v/>
      </c>
      <c r="S23" s="79"/>
      <c r="T23" s="80"/>
      <c r="U23" s="78" t="str">
        <f t="shared" si="5"/>
        <v/>
      </c>
      <c r="V23" s="132">
        <f>R5</f>
        <v>44695</v>
      </c>
      <c r="W23" s="121" t="b">
        <f t="shared" si="6"/>
        <v>0</v>
      </c>
      <c r="X23" s="121">
        <f t="shared" si="7"/>
        <v>0</v>
      </c>
      <c r="Y23" s="12">
        <f t="shared" si="8"/>
        <v>0</v>
      </c>
      <c r="Z23" s="12" t="b">
        <f>IF(Y23=1,LOOKUP(X23,'Meltzer-Faber'!A3:A63,'Meltzer-Faber'!B3:B63))</f>
        <v>0</v>
      </c>
      <c r="AA23" s="12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>
      <c r="A24" s="135"/>
      <c r="B24" s="88"/>
      <c r="C24" s="114"/>
      <c r="D24" s="81"/>
      <c r="E24" s="82"/>
      <c r="F24" s="83"/>
      <c r="G24" s="84"/>
      <c r="H24" s="126"/>
      <c r="I24" s="127"/>
      <c r="J24" s="128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 t="shared" si="4"/>
        <v/>
      </c>
      <c r="S24" s="86"/>
      <c r="T24" s="87"/>
      <c r="U24" s="78" t="str">
        <f t="shared" si="5"/>
        <v/>
      </c>
      <c r="V24" s="132">
        <f>R5</f>
        <v>44695</v>
      </c>
      <c r="W24" s="121" t="b">
        <f t="shared" si="6"/>
        <v>0</v>
      </c>
      <c r="X24" s="121">
        <f t="shared" si="7"/>
        <v>0</v>
      </c>
      <c r="Y24" s="12">
        <f t="shared" si="8"/>
        <v>0</v>
      </c>
      <c r="Z24" s="12" t="b">
        <f>IF(Y24=1,LOOKUP(X24,'Meltzer-Faber'!A3:A63,'Meltzer-Faber'!B3:B63))</f>
        <v>0</v>
      </c>
      <c r="AA24" s="12" t="b">
        <f>IF(Y24=1,LOOKUP(X24,'Meltzer-Faber'!A3:A63,'Meltzer-Faber'!C3:C63))</f>
        <v>0</v>
      </c>
      <c r="AB24" s="12" t="str">
        <f t="shared" si="9"/>
        <v/>
      </c>
    </row>
    <row r="25" spans="1:28" s="8" customFormat="1" ht="9" customHeight="1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  <c r="Y25" s="12"/>
    </row>
    <row r="26" spans="1:28" customFormat="1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8" s="7" customFormat="1" ht="14">
      <c r="A27" s="7" t="s">
        <v>17</v>
      </c>
      <c r="B27"/>
      <c r="C27" s="190" t="s">
        <v>76</v>
      </c>
      <c r="D27" s="190"/>
      <c r="E27" s="190"/>
      <c r="F27" s="190"/>
      <c r="G27" s="46" t="s">
        <v>29</v>
      </c>
      <c r="H27" s="47">
        <v>1</v>
      </c>
      <c r="I27" s="197" t="s">
        <v>77</v>
      </c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</row>
    <row r="28" spans="1:28" s="7" customFormat="1" ht="14">
      <c r="B28"/>
      <c r="C28" s="195"/>
      <c r="D28" s="195"/>
      <c r="E28" s="195"/>
      <c r="F28" s="195"/>
      <c r="G28" s="48" t="s">
        <v>20</v>
      </c>
      <c r="H28" s="47">
        <v>2</v>
      </c>
      <c r="I28" s="197" t="s">
        <v>91</v>
      </c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</row>
    <row r="29" spans="1:28" s="7" customFormat="1" ht="14">
      <c r="A29" s="49" t="s">
        <v>30</v>
      </c>
      <c r="B29"/>
      <c r="C29" s="190"/>
      <c r="D29" s="190"/>
      <c r="E29" s="190"/>
      <c r="F29" s="190"/>
      <c r="G29" s="50"/>
      <c r="H29" s="47">
        <v>3</v>
      </c>
      <c r="I29" s="197" t="s">
        <v>78</v>
      </c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</row>
    <row r="30" spans="1:28" ht="14">
      <c r="A30" s="6"/>
      <c r="B30"/>
      <c r="C30" s="190"/>
      <c r="D30" s="190"/>
      <c r="E30" s="190"/>
      <c r="F30" s="190"/>
      <c r="G30" s="34"/>
      <c r="H30" s="32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</row>
    <row r="31" spans="1:28" ht="14">
      <c r="A31" s="7"/>
      <c r="B31"/>
      <c r="C31" s="190"/>
      <c r="D31" s="190"/>
      <c r="E31" s="190"/>
      <c r="F31" s="190"/>
      <c r="G31" s="52" t="s">
        <v>31</v>
      </c>
      <c r="H31" s="190" t="s">
        <v>168</v>
      </c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</row>
    <row r="32" spans="1:28" ht="14">
      <c r="C32" s="38"/>
      <c r="D32" s="33"/>
      <c r="E32" s="33"/>
      <c r="F32" s="34"/>
      <c r="G32" s="52" t="s">
        <v>32</v>
      </c>
      <c r="H32" s="190" t="s">
        <v>167</v>
      </c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</row>
    <row r="33" spans="1:20" ht="14">
      <c r="A33" s="7" t="s">
        <v>18</v>
      </c>
      <c r="B33"/>
      <c r="C33" s="190" t="s">
        <v>64</v>
      </c>
      <c r="D33" s="190"/>
      <c r="E33" s="190"/>
      <c r="F33" s="190"/>
      <c r="G33" s="52" t="s">
        <v>33</v>
      </c>
      <c r="H33" s="190" t="s">
        <v>164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</row>
    <row r="34" spans="1:20" ht="14">
      <c r="C34" s="190"/>
      <c r="D34" s="190"/>
      <c r="E34" s="190"/>
      <c r="F34" s="190"/>
      <c r="G34" s="52"/>
      <c r="H34" s="31"/>
      <c r="I34" s="55"/>
    </row>
    <row r="35" spans="1:20" ht="14">
      <c r="A35" s="47" t="s">
        <v>34</v>
      </c>
      <c r="B35" s="56"/>
      <c r="C35" s="190" t="s">
        <v>90</v>
      </c>
      <c r="D35" s="190"/>
      <c r="E35" s="190"/>
      <c r="F35" s="190"/>
      <c r="G35" s="52" t="s">
        <v>22</v>
      </c>
      <c r="H35" s="190" t="s">
        <v>166</v>
      </c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</row>
    <row r="36" spans="1:20" ht="14">
      <c r="C36" s="190"/>
      <c r="D36" s="190"/>
      <c r="E36" s="190"/>
      <c r="F36" s="190"/>
      <c r="G36" s="52"/>
      <c r="H36" s="190" t="s">
        <v>170</v>
      </c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</row>
    <row r="37" spans="1:20" ht="14">
      <c r="A37" s="56" t="s">
        <v>21</v>
      </c>
      <c r="B37" s="56"/>
      <c r="C37" s="35" t="s">
        <v>43</v>
      </c>
      <c r="D37" s="36"/>
      <c r="E37" s="36"/>
      <c r="F37" s="37"/>
      <c r="G37" s="5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</row>
    <row r="38" spans="1:20" ht="14">
      <c r="A38" s="57"/>
      <c r="B38" s="57"/>
      <c r="C38" s="58"/>
      <c r="D38" s="33"/>
      <c r="E38" s="33"/>
      <c r="F38" s="34"/>
      <c r="G38" s="5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</row>
    <row r="39" spans="1:20" ht="14">
      <c r="C39" s="3"/>
      <c r="D39" s="4"/>
      <c r="E39" s="4"/>
      <c r="F39" s="5"/>
      <c r="G39" s="5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</row>
    <row r="40" spans="1:20">
      <c r="H40" s="72"/>
      <c r="I40" s="54"/>
    </row>
  </sheetData>
  <dataConsolidate/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L9:M10 H11:M24">
    <cfRule type="cellIs" dxfId="27" priority="7" stopIfTrue="1" operator="between">
      <formula>1</formula>
      <formula>300</formula>
    </cfRule>
    <cfRule type="cellIs" dxfId="26" priority="8" stopIfTrue="1" operator="lessThanOrEqual">
      <formula>0</formula>
    </cfRule>
  </conditionalFormatting>
  <conditionalFormatting sqref="H10:K10">
    <cfRule type="cellIs" dxfId="25" priority="5" stopIfTrue="1" operator="between">
      <formula>1</formula>
      <formula>300</formula>
    </cfRule>
    <cfRule type="cellIs" dxfId="24" priority="6" stopIfTrue="1" operator="lessThanOrEqual">
      <formula>0</formula>
    </cfRule>
  </conditionalFormatting>
  <conditionalFormatting sqref="H9:K9">
    <cfRule type="cellIs" dxfId="23" priority="1" stopIfTrue="1" operator="between">
      <formula>1</formula>
      <formula>300</formula>
    </cfRule>
    <cfRule type="cellIs" dxfId="22" priority="2" stopIfTrue="1" operator="lessThanOrEqual">
      <formula>0</formula>
    </cfRule>
  </conditionalFormatting>
  <dataValidations count="4">
    <dataValidation type="list" allowBlank="1" showInputMessage="1" showErrorMessage="1" errorTitle="Feil_i_kategori" error="Feil verdi i kategori" sqref="C10:C24" xr:uid="{00000000-0002-0000-00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10:A24" xr:uid="{00000000-0002-0000-0000-000002000000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tegori" sqref="C9" xr:uid="{97CA88D9-5F6E-824D-ABB6-1EB72EFB2D63}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A9" xr:uid="{53BEB405-8EE9-A74B-8CF1-27CAEB5F68EB}">
      <formula1>"40,45,49,55,59,64,71,76,81,+81,81+,87,+87,87+,49,55,61,67,73,81,89,96,102,+102,102+,109,+109,109+"</formula1>
    </dataValidation>
  </dataValidations>
  <pageMargins left="0.27559055118110198" right="0.35433070866141703" top="0.27559055118110198" bottom="0.27559055118110198" header="0.5" footer="0.5"/>
  <pageSetup paperSize="9" scale="81" orientation="landscape" horizontalDpi="360" verticalDpi="360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baseColWidth="10" defaultRowHeight="1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pageSetUpPr autoPageBreaks="0" fitToPage="1"/>
  </sheetPr>
  <dimension ref="A1:AB40"/>
  <sheetViews>
    <sheetView showGridLines="0" showRowColHeaders="0" showZeros="0" showOutlineSymbols="0" zoomScaleSheetLayoutView="75" workbookViewId="0">
      <selection activeCell="R16" sqref="R16"/>
    </sheetView>
  </sheetViews>
  <sheetFormatPr baseColWidth="10" defaultColWidth="9.19921875" defaultRowHeight="13"/>
  <cols>
    <col min="1" max="1" width="6.3984375" style="2" customWidth="1"/>
    <col min="2" max="2" width="8.59765625" style="2" customWidth="1"/>
    <col min="3" max="3" width="6.3984375" style="59" customWidth="1"/>
    <col min="4" max="4" width="10.59765625" style="2" customWidth="1"/>
    <col min="5" max="5" width="3.796875" style="2" customWidth="1"/>
    <col min="6" max="6" width="27.59765625" style="6" customWidth="1"/>
    <col min="7" max="7" width="20.3984375" style="6" customWidth="1"/>
    <col min="8" max="8" width="7.19921875" style="2" customWidth="1"/>
    <col min="9" max="9" width="7.19921875" style="53" customWidth="1"/>
    <col min="10" max="13" width="7.19921875" style="2" customWidth="1"/>
    <col min="14" max="16" width="7.59765625" style="2" customWidth="1"/>
    <col min="17" max="18" width="10.59765625" style="51" customWidth="1"/>
    <col min="19" max="19" width="5.59765625" style="51" customWidth="1"/>
    <col min="20" max="20" width="5.59765625" style="5" customWidth="1"/>
    <col min="21" max="21" width="14.19921875" style="5" customWidth="1"/>
    <col min="22" max="28" width="0" style="5" hidden="1" customWidth="1"/>
    <col min="29" max="16384" width="9.19921875" style="5"/>
  </cols>
  <sheetData>
    <row r="1" spans="1:28" ht="53.25" customHeight="1">
      <c r="F1" s="191" t="s">
        <v>40</v>
      </c>
      <c r="G1" s="191"/>
      <c r="H1" s="191"/>
      <c r="I1" s="191"/>
      <c r="J1" s="191"/>
      <c r="K1" s="191"/>
      <c r="L1" s="191"/>
      <c r="M1" s="191"/>
      <c r="N1" s="191"/>
      <c r="O1" s="191"/>
      <c r="P1" s="191"/>
      <c r="T1" s="51"/>
    </row>
    <row r="2" spans="1:28" ht="24.75" customHeight="1">
      <c r="F2" s="192" t="s">
        <v>35</v>
      </c>
      <c r="G2" s="192"/>
      <c r="H2" s="192"/>
      <c r="I2" s="192"/>
      <c r="J2" s="192"/>
      <c r="K2" s="192"/>
      <c r="L2" s="192"/>
      <c r="M2" s="192"/>
      <c r="N2" s="192"/>
      <c r="O2" s="192"/>
      <c r="P2" s="192"/>
      <c r="T2" s="51"/>
    </row>
    <row r="3" spans="1:28">
      <c r="T3" s="51"/>
    </row>
    <row r="4" spans="1:28" ht="12" customHeight="1">
      <c r="T4" s="51"/>
    </row>
    <row r="5" spans="1:28" s="7" customFormat="1" ht="15" customHeight="1">
      <c r="A5" s="60"/>
      <c r="B5" s="108" t="s">
        <v>26</v>
      </c>
      <c r="C5" s="193" t="s">
        <v>58</v>
      </c>
      <c r="D5" s="193"/>
      <c r="E5" s="193"/>
      <c r="F5" s="193"/>
      <c r="G5" s="109" t="s">
        <v>0</v>
      </c>
      <c r="H5" s="194" t="s">
        <v>62</v>
      </c>
      <c r="I5" s="194"/>
      <c r="J5" s="194"/>
      <c r="K5" s="194"/>
      <c r="L5" s="108" t="s">
        <v>1</v>
      </c>
      <c r="M5" s="196" t="s">
        <v>63</v>
      </c>
      <c r="N5" s="196"/>
      <c r="O5" s="196"/>
      <c r="P5" s="196"/>
      <c r="Q5" s="108" t="s">
        <v>2</v>
      </c>
      <c r="R5" s="133">
        <v>44695</v>
      </c>
      <c r="S5" s="137" t="s">
        <v>25</v>
      </c>
      <c r="T5" s="110">
        <v>2</v>
      </c>
    </row>
    <row r="6" spans="1:28">
      <c r="T6" s="51"/>
      <c r="Z6" s="5" t="s">
        <v>52</v>
      </c>
      <c r="AA6" s="5" t="s">
        <v>55</v>
      </c>
      <c r="AB6" s="5" t="s">
        <v>52</v>
      </c>
    </row>
    <row r="7" spans="1:28" s="1" customFormat="1" ht="14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  <c r="Z7" s="1" t="s">
        <v>53</v>
      </c>
      <c r="AA7" s="1" t="s">
        <v>53</v>
      </c>
      <c r="AB7" s="1" t="s">
        <v>53</v>
      </c>
    </row>
    <row r="8" spans="1:28" s="1" customFormat="1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  <c r="W8" s="1" t="s">
        <v>51</v>
      </c>
      <c r="X8" s="1" t="s">
        <v>39</v>
      </c>
      <c r="Y8" s="1" t="s">
        <v>42</v>
      </c>
      <c r="Z8" s="1" t="s">
        <v>54</v>
      </c>
      <c r="AA8" s="1" t="s">
        <v>56</v>
      </c>
      <c r="AB8" s="1" t="s">
        <v>57</v>
      </c>
    </row>
    <row r="9" spans="1:28" s="12" customFormat="1" ht="20" customHeight="1">
      <c r="A9" s="147">
        <v>81</v>
      </c>
      <c r="B9" s="151">
        <v>79.28</v>
      </c>
      <c r="C9" s="164" t="s">
        <v>108</v>
      </c>
      <c r="D9" s="165">
        <v>23735</v>
      </c>
      <c r="E9" s="147">
        <v>11</v>
      </c>
      <c r="F9" s="166" t="s">
        <v>109</v>
      </c>
      <c r="G9" s="167" t="s">
        <v>69</v>
      </c>
      <c r="H9" s="168">
        <v>45</v>
      </c>
      <c r="I9" s="168">
        <v>-48</v>
      </c>
      <c r="J9" s="168">
        <v>49</v>
      </c>
      <c r="K9" s="168">
        <v>55</v>
      </c>
      <c r="L9" s="168">
        <v>59</v>
      </c>
      <c r="M9" s="120">
        <v>61</v>
      </c>
      <c r="N9" s="74">
        <f t="shared" ref="N9:N24" si="0">IF(MAX(H9:J9)&lt;0,0,TRUNC(MAX(H9:J9)/1)*1)</f>
        <v>49</v>
      </c>
      <c r="O9" s="74">
        <f t="shared" ref="O9:O24" si="1">IF(MAX(K9:M9)&lt;0,0,TRUNC(MAX(K9:M9)/1)*1)</f>
        <v>61</v>
      </c>
      <c r="P9" s="74">
        <f t="shared" ref="P9:P23" si="2">IF(N9=0,0,IF(O9=0,0,SUM(N9:O9)))</f>
        <v>110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127.67356178542046</v>
      </c>
      <c r="R9" s="75">
        <f>IF(Y9=1,Q9*AB9,"")</f>
        <v>207.46953790130826</v>
      </c>
      <c r="S9" s="76">
        <v>1</v>
      </c>
      <c r="T9" s="77" t="s">
        <v>165</v>
      </c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1.1606687435038223</v>
      </c>
      <c r="V9" s="132">
        <f>R5</f>
        <v>44695</v>
      </c>
      <c r="W9" s="121" t="str">
        <f>IF(ISNUMBER(FIND("M",C9)),"m",IF(ISNUMBER(FIND("K",C9)),"k"))</f>
        <v>k</v>
      </c>
      <c r="X9" s="121">
        <f>IF(OR(D9="",V9=""),0,(YEAR(V9)-YEAR(D9)))</f>
        <v>58</v>
      </c>
      <c r="Y9" s="12">
        <f>IF(X9&gt;34,1,0)</f>
        <v>1</v>
      </c>
      <c r="Z9" s="12">
        <f>IF(Y9=1,LOOKUP(X9,'Meltzer-Faber'!A3:A63,'Meltzer-Faber'!B3:B63))</f>
        <v>1.462</v>
      </c>
      <c r="AA9" s="12">
        <f>IF(Y9=1,LOOKUP(X9,'Meltzer-Faber'!A3:A63,'Meltzer-Faber'!C3:C63))</f>
        <v>1.625</v>
      </c>
      <c r="AB9" s="12">
        <f>IF(W9="m",Z9,IF(W9="k",AA9,""))</f>
        <v>1.625</v>
      </c>
    </row>
    <row r="10" spans="1:28" s="12" customFormat="1" ht="20" customHeight="1">
      <c r="A10" s="153">
        <v>59</v>
      </c>
      <c r="B10" s="161">
        <v>56.65</v>
      </c>
      <c r="C10" s="153" t="s">
        <v>110</v>
      </c>
      <c r="D10" s="155">
        <v>25448</v>
      </c>
      <c r="E10" s="153">
        <v>12</v>
      </c>
      <c r="F10" s="162" t="s">
        <v>111</v>
      </c>
      <c r="G10" s="169" t="s">
        <v>70</v>
      </c>
      <c r="H10" s="209">
        <v>45</v>
      </c>
      <c r="I10" s="209">
        <v>48</v>
      </c>
      <c r="J10" s="171">
        <v>-51</v>
      </c>
      <c r="K10" s="171">
        <v>56</v>
      </c>
      <c r="L10" s="168">
        <v>59</v>
      </c>
      <c r="M10" s="120">
        <v>-61</v>
      </c>
      <c r="N10" s="74">
        <f t="shared" si="0"/>
        <v>48</v>
      </c>
      <c r="O10" s="74">
        <f t="shared" si="1"/>
        <v>59</v>
      </c>
      <c r="P10" s="74">
        <f t="shared" si="2"/>
        <v>107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150.14688456326269</v>
      </c>
      <c r="R10" s="75">
        <f t="shared" ref="R10:R24" si="4">IF(Y10=1,Q10*AB10,"")</f>
        <v>215.46077934828196</v>
      </c>
      <c r="S10" s="79">
        <v>1</v>
      </c>
      <c r="T10" s="80"/>
      <c r="U10" s="78">
        <f t="shared" ref="U10:U24" si="5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1.4032419118061934</v>
      </c>
      <c r="V10" s="132">
        <f>R5</f>
        <v>44695</v>
      </c>
      <c r="W10" s="121" t="str">
        <f t="shared" ref="W10:W24" si="6">IF(ISNUMBER(FIND("M",C10)),"m",IF(ISNUMBER(FIND("K",C10)),"k"))</f>
        <v>k</v>
      </c>
      <c r="X10" s="121">
        <f t="shared" ref="X10:X24" si="7">IF(OR(D10="",V10=""),0,(YEAR(V10)-YEAR(D10)))</f>
        <v>53</v>
      </c>
      <c r="Y10" s="12">
        <f t="shared" ref="Y10:Y24" si="8">IF(X10&gt;34,1,0)</f>
        <v>1</v>
      </c>
      <c r="Z10" s="12">
        <f>IF(Y10=1,LOOKUP(X10,'Meltzer-Faber'!A3:A63,'Meltzer-Faber'!B3:B63))</f>
        <v>1.3380000000000001</v>
      </c>
      <c r="AA10" s="12">
        <f>IF(Y10=1,LOOKUP(X10,'Meltzer-Faber'!A3:A63,'Meltzer-Faber'!C3:C63))</f>
        <v>1.4350000000000001</v>
      </c>
      <c r="AB10" s="12">
        <f t="shared" ref="AB10:AB24" si="9">IF(W10="m",Z10,IF(W10="k",AA10,""))</f>
        <v>1.4350000000000001</v>
      </c>
    </row>
    <row r="11" spans="1:28" s="12" customFormat="1" ht="20" customHeight="1">
      <c r="A11" s="153">
        <v>81</v>
      </c>
      <c r="B11" s="161">
        <v>76.34</v>
      </c>
      <c r="C11" s="170" t="s">
        <v>112</v>
      </c>
      <c r="D11" s="155">
        <v>26679</v>
      </c>
      <c r="E11" s="153">
        <v>13</v>
      </c>
      <c r="F11" s="162" t="s">
        <v>113</v>
      </c>
      <c r="G11" s="169" t="s">
        <v>114</v>
      </c>
      <c r="H11" s="209">
        <v>35</v>
      </c>
      <c r="I11" s="171">
        <v>-38</v>
      </c>
      <c r="J11" s="171">
        <v>-40</v>
      </c>
      <c r="K11" s="171">
        <v>45</v>
      </c>
      <c r="L11" s="171">
        <v>-50</v>
      </c>
      <c r="M11" s="120">
        <v>-55</v>
      </c>
      <c r="N11" s="74">
        <f t="shared" si="0"/>
        <v>35</v>
      </c>
      <c r="O11" s="74">
        <f t="shared" si="1"/>
        <v>45</v>
      </c>
      <c r="P11" s="74">
        <f t="shared" si="2"/>
        <v>80</v>
      </c>
      <c r="Q11" s="75">
        <f t="shared" si="3"/>
        <v>94.493046090847969</v>
      </c>
      <c r="R11" s="75">
        <f t="shared" si="4"/>
        <v>124.06936951728338</v>
      </c>
      <c r="S11" s="79">
        <v>2</v>
      </c>
      <c r="T11" s="80"/>
      <c r="U11" s="78">
        <f t="shared" si="5"/>
        <v>1.1811630761355996</v>
      </c>
      <c r="V11" s="132">
        <f>R5</f>
        <v>44695</v>
      </c>
      <c r="W11" s="121" t="str">
        <f t="shared" si="6"/>
        <v>k</v>
      </c>
      <c r="X11" s="121">
        <f t="shared" si="7"/>
        <v>49</v>
      </c>
      <c r="Y11" s="12">
        <f t="shared" si="8"/>
        <v>1</v>
      </c>
      <c r="Z11" s="12">
        <f>IF(Y11=1,LOOKUP(X11,'Meltzer-Faber'!A3:A63,'Meltzer-Faber'!B3:B63))</f>
        <v>1.2629999999999999</v>
      </c>
      <c r="AA11" s="12">
        <f>IF(Y11=1,LOOKUP(X11,'Meltzer-Faber'!A3:A63,'Meltzer-Faber'!C3:C63))</f>
        <v>1.3129999999999999</v>
      </c>
      <c r="AB11" s="12">
        <f t="shared" si="9"/>
        <v>1.3129999999999999</v>
      </c>
    </row>
    <row r="12" spans="1:28" s="12" customFormat="1" ht="20" customHeight="1">
      <c r="A12" s="172">
        <v>81</v>
      </c>
      <c r="B12" s="161">
        <v>79.16</v>
      </c>
      <c r="C12" s="153" t="s">
        <v>112</v>
      </c>
      <c r="D12" s="155">
        <v>28374</v>
      </c>
      <c r="E12" s="153">
        <v>14</v>
      </c>
      <c r="F12" s="162" t="s">
        <v>115</v>
      </c>
      <c r="G12" s="169" t="s">
        <v>70</v>
      </c>
      <c r="H12" s="209">
        <v>36</v>
      </c>
      <c r="I12" s="215">
        <v>40</v>
      </c>
      <c r="J12" s="215">
        <v>-44</v>
      </c>
      <c r="K12" s="171">
        <v>46</v>
      </c>
      <c r="L12" s="171">
        <v>49</v>
      </c>
      <c r="M12" s="120">
        <v>-52</v>
      </c>
      <c r="N12" s="74">
        <f t="shared" si="0"/>
        <v>40</v>
      </c>
      <c r="O12" s="74">
        <f t="shared" si="1"/>
        <v>49</v>
      </c>
      <c r="P12" s="74">
        <f t="shared" si="2"/>
        <v>89</v>
      </c>
      <c r="Q12" s="75">
        <f t="shared" si="3"/>
        <v>103.3700879315443</v>
      </c>
      <c r="R12" s="75">
        <f t="shared" si="4"/>
        <v>126.42161754027869</v>
      </c>
      <c r="S12" s="79">
        <v>1</v>
      </c>
      <c r="T12" s="80" t="s">
        <v>20</v>
      </c>
      <c r="U12" s="78">
        <f t="shared" si="5"/>
        <v>1.1614616621521832</v>
      </c>
      <c r="V12" s="132">
        <f>R5</f>
        <v>44695</v>
      </c>
      <c r="W12" s="121" t="str">
        <f t="shared" si="6"/>
        <v>k</v>
      </c>
      <c r="X12" s="121">
        <f t="shared" si="7"/>
        <v>45</v>
      </c>
      <c r="Y12" s="12">
        <f t="shared" si="8"/>
        <v>1</v>
      </c>
      <c r="Z12" s="12">
        <f>IF(Y12=1,LOOKUP(X12,'Meltzer-Faber'!A3:A63,'Meltzer-Faber'!B3:B63))</f>
        <v>1.2030000000000001</v>
      </c>
      <c r="AA12" s="12">
        <f>IF(Y12=1,LOOKUP(X12,'Meltzer-Faber'!A3:A63,'Meltzer-Faber'!C3:C63))</f>
        <v>1.2230000000000001</v>
      </c>
      <c r="AB12" s="12">
        <f t="shared" si="9"/>
        <v>1.2230000000000001</v>
      </c>
    </row>
    <row r="13" spans="1:28" s="12" customFormat="1" ht="20" customHeight="1">
      <c r="A13" s="172" t="s">
        <v>116</v>
      </c>
      <c r="B13" s="161">
        <v>93.64</v>
      </c>
      <c r="C13" s="153" t="s">
        <v>112</v>
      </c>
      <c r="D13" s="155">
        <v>27996</v>
      </c>
      <c r="E13" s="153">
        <v>15</v>
      </c>
      <c r="F13" s="162" t="s">
        <v>117</v>
      </c>
      <c r="G13" s="169" t="s">
        <v>70</v>
      </c>
      <c r="H13" s="209">
        <v>45</v>
      </c>
      <c r="I13" s="209">
        <v>49</v>
      </c>
      <c r="J13" s="215">
        <v>-52</v>
      </c>
      <c r="K13" s="171">
        <v>-65</v>
      </c>
      <c r="L13" s="210">
        <v>-67</v>
      </c>
      <c r="M13" s="120">
        <v>-67</v>
      </c>
      <c r="N13" s="74">
        <f t="shared" si="0"/>
        <v>49</v>
      </c>
      <c r="O13" s="74">
        <f t="shared" si="1"/>
        <v>0</v>
      </c>
      <c r="P13" s="74">
        <f t="shared" si="2"/>
        <v>0</v>
      </c>
      <c r="Q13" s="75">
        <f t="shared" si="3"/>
        <v>0</v>
      </c>
      <c r="R13" s="75">
        <f t="shared" si="4"/>
        <v>0</v>
      </c>
      <c r="S13" s="79"/>
      <c r="T13" s="80" t="s">
        <v>20</v>
      </c>
      <c r="U13" s="78">
        <f t="shared" si="5"/>
        <v>1.0870409674662536</v>
      </c>
      <c r="V13" s="132">
        <f>R5</f>
        <v>44695</v>
      </c>
      <c r="W13" s="121" t="str">
        <f t="shared" si="6"/>
        <v>k</v>
      </c>
      <c r="X13" s="121">
        <f t="shared" si="7"/>
        <v>46</v>
      </c>
      <c r="Y13" s="12">
        <f t="shared" si="8"/>
        <v>1</v>
      </c>
      <c r="Z13" s="12">
        <f>IF(Y13=1,LOOKUP(X13,'Meltzer-Faber'!A3:A63,'Meltzer-Faber'!B3:B63))</f>
        <v>1.218</v>
      </c>
      <c r="AA13" s="12">
        <f>IF(Y13=1,LOOKUP(X13,'Meltzer-Faber'!A3:A63,'Meltzer-Faber'!C3:C63))</f>
        <v>1.244</v>
      </c>
      <c r="AB13" s="12">
        <f t="shared" si="9"/>
        <v>1.244</v>
      </c>
    </row>
    <row r="14" spans="1:28" s="12" customFormat="1" ht="20" customHeight="1">
      <c r="A14" s="153">
        <v>64</v>
      </c>
      <c r="B14" s="161">
        <v>60.22</v>
      </c>
      <c r="C14" s="173" t="s">
        <v>118</v>
      </c>
      <c r="D14" s="173">
        <v>29955</v>
      </c>
      <c r="E14" s="153">
        <v>16</v>
      </c>
      <c r="F14" s="161" t="s">
        <v>119</v>
      </c>
      <c r="G14" s="174" t="s">
        <v>71</v>
      </c>
      <c r="H14" s="209">
        <v>-50</v>
      </c>
      <c r="I14" s="171">
        <v>50</v>
      </c>
      <c r="J14" s="171">
        <v>53</v>
      </c>
      <c r="K14" s="171">
        <v>-63</v>
      </c>
      <c r="L14" s="171">
        <v>63</v>
      </c>
      <c r="M14" s="120">
        <v>66</v>
      </c>
      <c r="N14" s="74">
        <f t="shared" si="0"/>
        <v>53</v>
      </c>
      <c r="O14" s="74">
        <f t="shared" si="1"/>
        <v>66</v>
      </c>
      <c r="P14" s="74">
        <f t="shared" si="2"/>
        <v>119</v>
      </c>
      <c r="Q14" s="75">
        <f t="shared" si="3"/>
        <v>160.40163947766376</v>
      </c>
      <c r="R14" s="75">
        <f t="shared" si="4"/>
        <v>182.53706572558136</v>
      </c>
      <c r="S14" s="79">
        <v>1</v>
      </c>
      <c r="T14" s="80" t="s">
        <v>20</v>
      </c>
      <c r="U14" s="78">
        <f t="shared" si="5"/>
        <v>1.3479129367870903</v>
      </c>
      <c r="V14" s="132">
        <f>R5</f>
        <v>44695</v>
      </c>
      <c r="W14" s="121" t="str">
        <f t="shared" si="6"/>
        <v>k</v>
      </c>
      <c r="X14" s="121">
        <f t="shared" si="7"/>
        <v>40</v>
      </c>
      <c r="Y14" s="12">
        <f t="shared" si="8"/>
        <v>1</v>
      </c>
      <c r="Z14" s="12">
        <f>IF(Y14=1,LOOKUP(X14,'Meltzer-Faber'!A3:A63,'Meltzer-Faber'!B3:B63))</f>
        <v>1.135</v>
      </c>
      <c r="AA14" s="12">
        <f>IF(Y14=1,LOOKUP(X14,'Meltzer-Faber'!A3:A63,'Meltzer-Faber'!C3:C63))</f>
        <v>1.1379999999999999</v>
      </c>
      <c r="AB14" s="12">
        <f t="shared" si="9"/>
        <v>1.1379999999999999</v>
      </c>
    </row>
    <row r="15" spans="1:28" s="12" customFormat="1" ht="20" customHeight="1">
      <c r="A15" s="153">
        <v>64</v>
      </c>
      <c r="B15" s="161">
        <v>62.53</v>
      </c>
      <c r="C15" s="173" t="s">
        <v>118</v>
      </c>
      <c r="D15" s="173">
        <v>29339</v>
      </c>
      <c r="E15" s="153">
        <v>17</v>
      </c>
      <c r="F15" s="161" t="s">
        <v>120</v>
      </c>
      <c r="G15" s="174" t="s">
        <v>121</v>
      </c>
      <c r="H15" s="209">
        <v>47</v>
      </c>
      <c r="I15" s="171">
        <v>49</v>
      </c>
      <c r="J15" s="171">
        <v>51</v>
      </c>
      <c r="K15" s="171">
        <v>-67</v>
      </c>
      <c r="L15" s="171">
        <v>-67</v>
      </c>
      <c r="M15" s="120">
        <v>-67</v>
      </c>
      <c r="N15" s="74">
        <f t="shared" si="0"/>
        <v>51</v>
      </c>
      <c r="O15" s="74">
        <f t="shared" si="1"/>
        <v>0</v>
      </c>
      <c r="P15" s="74">
        <f t="shared" si="2"/>
        <v>0</v>
      </c>
      <c r="Q15" s="75">
        <f t="shared" si="3"/>
        <v>0</v>
      </c>
      <c r="R15" s="75">
        <f t="shared" si="4"/>
        <v>0</v>
      </c>
      <c r="S15" s="79"/>
      <c r="T15" s="80"/>
      <c r="U15" s="78">
        <f t="shared" si="5"/>
        <v>1.3165889058826885</v>
      </c>
      <c r="V15" s="132">
        <f>R5</f>
        <v>44695</v>
      </c>
      <c r="W15" s="121" t="str">
        <f t="shared" si="6"/>
        <v>k</v>
      </c>
      <c r="X15" s="121">
        <f t="shared" si="7"/>
        <v>42</v>
      </c>
      <c r="Y15" s="12">
        <f t="shared" si="8"/>
        <v>1</v>
      </c>
      <c r="Z15" s="12">
        <f>IF(Y15=1,LOOKUP(X15,'Meltzer-Faber'!A3:A63,'Meltzer-Faber'!B3:B63))</f>
        <v>1.1619999999999999</v>
      </c>
      <c r="AA15" s="12">
        <f>IF(Y15=1,LOOKUP(X15,'Meltzer-Faber'!A3:A63,'Meltzer-Faber'!C3:C63))</f>
        <v>1.17</v>
      </c>
      <c r="AB15" s="12">
        <f t="shared" si="9"/>
        <v>1.17</v>
      </c>
    </row>
    <row r="16" spans="1:28" s="12" customFormat="1" ht="20" customHeight="1">
      <c r="A16" s="153">
        <v>71</v>
      </c>
      <c r="B16" s="161">
        <v>66.180000000000007</v>
      </c>
      <c r="C16" s="170" t="s">
        <v>118</v>
      </c>
      <c r="D16" s="155">
        <v>30216</v>
      </c>
      <c r="E16" s="153">
        <v>19</v>
      </c>
      <c r="F16" s="157" t="s">
        <v>122</v>
      </c>
      <c r="G16" s="162" t="s">
        <v>68</v>
      </c>
      <c r="H16" s="209">
        <v>38</v>
      </c>
      <c r="I16" s="171">
        <v>41</v>
      </c>
      <c r="J16" s="171">
        <v>-43</v>
      </c>
      <c r="K16" s="171">
        <v>54</v>
      </c>
      <c r="L16" s="171">
        <v>-57</v>
      </c>
      <c r="M16" s="120">
        <v>59</v>
      </c>
      <c r="N16" s="74">
        <f t="shared" si="0"/>
        <v>41</v>
      </c>
      <c r="O16" s="74">
        <f t="shared" si="1"/>
        <v>59</v>
      </c>
      <c r="P16" s="74">
        <f t="shared" si="2"/>
        <v>100</v>
      </c>
      <c r="Q16" s="75">
        <f t="shared" si="3"/>
        <v>127.30660655939931</v>
      </c>
      <c r="R16" s="75">
        <f t="shared" si="4"/>
        <v>144.8749182645964</v>
      </c>
      <c r="S16" s="79">
        <v>1</v>
      </c>
      <c r="T16" s="80"/>
      <c r="U16" s="78">
        <f t="shared" si="5"/>
        <v>1.2730660655939932</v>
      </c>
      <c r="V16" s="132">
        <f>R5</f>
        <v>44695</v>
      </c>
      <c r="W16" s="121" t="str">
        <f t="shared" si="6"/>
        <v>k</v>
      </c>
      <c r="X16" s="121">
        <f t="shared" si="7"/>
        <v>40</v>
      </c>
      <c r="Y16" s="12">
        <f t="shared" si="8"/>
        <v>1</v>
      </c>
      <c r="Z16" s="12">
        <f>IF(Y16=1,LOOKUP(X16,'Meltzer-Faber'!A3:A63,'Meltzer-Faber'!B3:B63))</f>
        <v>1.135</v>
      </c>
      <c r="AA16" s="12">
        <f>IF(Y16=1,LOOKUP(X16,'Meltzer-Faber'!A3:A63,'Meltzer-Faber'!C3:C63))</f>
        <v>1.1379999999999999</v>
      </c>
      <c r="AB16" s="12">
        <f t="shared" si="9"/>
        <v>1.1379999999999999</v>
      </c>
    </row>
    <row r="17" spans="1:28" s="12" customFormat="1" ht="20" customHeight="1">
      <c r="A17" s="153">
        <v>76</v>
      </c>
      <c r="B17" s="161">
        <v>72.89</v>
      </c>
      <c r="C17" s="173" t="s">
        <v>118</v>
      </c>
      <c r="D17" s="173">
        <v>28638</v>
      </c>
      <c r="E17" s="153">
        <v>20</v>
      </c>
      <c r="F17" s="161" t="s">
        <v>123</v>
      </c>
      <c r="G17" s="174" t="s">
        <v>114</v>
      </c>
      <c r="H17" s="209">
        <v>35</v>
      </c>
      <c r="I17" s="171">
        <v>37</v>
      </c>
      <c r="J17" s="171">
        <v>-39</v>
      </c>
      <c r="K17" s="171">
        <v>45</v>
      </c>
      <c r="L17" s="171">
        <v>50</v>
      </c>
      <c r="M17" s="120">
        <v>55</v>
      </c>
      <c r="N17" s="74">
        <f t="shared" si="0"/>
        <v>37</v>
      </c>
      <c r="O17" s="74">
        <f t="shared" si="1"/>
        <v>55</v>
      </c>
      <c r="P17" s="74">
        <f t="shared" si="2"/>
        <v>92</v>
      </c>
      <c r="Q17" s="75">
        <f t="shared" si="3"/>
        <v>111.1666987429591</v>
      </c>
      <c r="R17" s="75">
        <f t="shared" si="4"/>
        <v>133.95587198526573</v>
      </c>
      <c r="S17" s="79">
        <v>1</v>
      </c>
      <c r="T17" s="80"/>
      <c r="U17" s="78">
        <f t="shared" si="5"/>
        <v>1.2083336819886858</v>
      </c>
      <c r="V17" s="132">
        <f>R5</f>
        <v>44695</v>
      </c>
      <c r="W17" s="121" t="str">
        <f t="shared" si="6"/>
        <v>k</v>
      </c>
      <c r="X17" s="121">
        <f t="shared" si="7"/>
        <v>44</v>
      </c>
      <c r="Y17" s="12">
        <f t="shared" si="8"/>
        <v>1</v>
      </c>
      <c r="Z17" s="12">
        <f>IF(Y17=1,LOOKUP(X17,'Meltzer-Faber'!A3:A63,'Meltzer-Faber'!B3:B63))</f>
        <v>1.1890000000000001</v>
      </c>
      <c r="AA17" s="12">
        <f>IF(Y17=1,LOOKUP(X17,'Meltzer-Faber'!A3:A63,'Meltzer-Faber'!C3:C63))</f>
        <v>1.2050000000000001</v>
      </c>
      <c r="AB17" s="12">
        <f t="shared" si="9"/>
        <v>1.2050000000000001</v>
      </c>
    </row>
    <row r="18" spans="1:28" s="12" customFormat="1" ht="20" customHeight="1">
      <c r="A18" s="153">
        <v>81</v>
      </c>
      <c r="B18" s="211">
        <v>76.11</v>
      </c>
      <c r="C18" s="170" t="s">
        <v>118</v>
      </c>
      <c r="D18" s="155">
        <v>28584</v>
      </c>
      <c r="E18" s="156">
        <v>22</v>
      </c>
      <c r="F18" s="157" t="s">
        <v>124</v>
      </c>
      <c r="G18" s="169" t="s">
        <v>72</v>
      </c>
      <c r="H18" s="209">
        <v>44</v>
      </c>
      <c r="I18" s="171">
        <v>51</v>
      </c>
      <c r="J18" s="171">
        <v>53</v>
      </c>
      <c r="K18" s="171">
        <v>62</v>
      </c>
      <c r="L18" s="171">
        <v>65</v>
      </c>
      <c r="M18" s="120">
        <v>67</v>
      </c>
      <c r="N18" s="74">
        <f t="shared" si="0"/>
        <v>53</v>
      </c>
      <c r="O18" s="74">
        <f t="shared" si="1"/>
        <v>67</v>
      </c>
      <c r="P18" s="74">
        <f t="shared" si="2"/>
        <v>120</v>
      </c>
      <c r="Q18" s="75">
        <f t="shared" si="3"/>
        <v>141.94375124942857</v>
      </c>
      <c r="R18" s="75">
        <f t="shared" si="4"/>
        <v>171.04222025556143</v>
      </c>
      <c r="S18" s="79">
        <v>1</v>
      </c>
      <c r="T18" s="80" t="s">
        <v>20</v>
      </c>
      <c r="U18" s="78">
        <f t="shared" si="5"/>
        <v>1.182864593745238</v>
      </c>
      <c r="V18" s="132">
        <f>R5</f>
        <v>44695</v>
      </c>
      <c r="W18" s="121" t="str">
        <f t="shared" si="6"/>
        <v>k</v>
      </c>
      <c r="X18" s="121">
        <f t="shared" si="7"/>
        <v>44</v>
      </c>
      <c r="Y18" s="12">
        <f t="shared" si="8"/>
        <v>1</v>
      </c>
      <c r="Z18" s="12">
        <f>IF(Y18=1,LOOKUP(X18,'Meltzer-Faber'!A3:A63,'Meltzer-Faber'!B3:B63))</f>
        <v>1.1890000000000001</v>
      </c>
      <c r="AA18" s="12">
        <f>IF(Y18=1,LOOKUP(X18,'Meltzer-Faber'!A3:A63,'Meltzer-Faber'!C3:C63))</f>
        <v>1.2050000000000001</v>
      </c>
      <c r="AB18" s="12">
        <f t="shared" si="9"/>
        <v>1.2050000000000001</v>
      </c>
    </row>
    <row r="19" spans="1:28" s="12" customFormat="1" ht="20" customHeight="1">
      <c r="A19" s="153">
        <v>87</v>
      </c>
      <c r="B19" s="211">
        <v>82.92</v>
      </c>
      <c r="C19" s="170" t="s">
        <v>118</v>
      </c>
      <c r="D19" s="155">
        <v>29367</v>
      </c>
      <c r="E19" s="156">
        <v>23</v>
      </c>
      <c r="F19" s="157" t="s">
        <v>125</v>
      </c>
      <c r="G19" s="169" t="s">
        <v>69</v>
      </c>
      <c r="H19" s="209">
        <v>63</v>
      </c>
      <c r="I19" s="171">
        <v>68</v>
      </c>
      <c r="J19" s="171">
        <v>-70</v>
      </c>
      <c r="K19" s="171">
        <v>-74</v>
      </c>
      <c r="L19" s="171">
        <v>-74</v>
      </c>
      <c r="M19" s="120">
        <v>74</v>
      </c>
      <c r="N19" s="74">
        <f t="shared" si="0"/>
        <v>68</v>
      </c>
      <c r="O19" s="74">
        <f t="shared" si="1"/>
        <v>74</v>
      </c>
      <c r="P19" s="74">
        <f t="shared" si="2"/>
        <v>142</v>
      </c>
      <c r="Q19" s="75">
        <f t="shared" si="3"/>
        <v>161.62740180899942</v>
      </c>
      <c r="R19" s="75">
        <f t="shared" si="4"/>
        <v>189.10406011652933</v>
      </c>
      <c r="S19" s="79">
        <v>1</v>
      </c>
      <c r="T19" s="80"/>
      <c r="U19" s="78">
        <f t="shared" si="5"/>
        <v>1.1382211394999959</v>
      </c>
      <c r="V19" s="132">
        <f>R5</f>
        <v>44695</v>
      </c>
      <c r="W19" s="121" t="str">
        <f t="shared" si="6"/>
        <v>k</v>
      </c>
      <c r="X19" s="121">
        <f t="shared" si="7"/>
        <v>42</v>
      </c>
      <c r="Y19" s="12">
        <f t="shared" si="8"/>
        <v>1</v>
      </c>
      <c r="Z19" s="12">
        <f>IF(Y19=1,LOOKUP(X19,'Meltzer-Faber'!A3:A63,'Meltzer-Faber'!B3:B63))</f>
        <v>1.1619999999999999</v>
      </c>
      <c r="AA19" s="12">
        <f>IF(Y19=1,LOOKUP(X19,'Meltzer-Faber'!A3:A63,'Meltzer-Faber'!C3:C63))</f>
        <v>1.17</v>
      </c>
      <c r="AB19" s="12">
        <f t="shared" si="9"/>
        <v>1.17</v>
      </c>
    </row>
    <row r="20" spans="1:28" s="12" customFormat="1" ht="20" customHeight="1">
      <c r="A20" s="153"/>
      <c r="B20" s="154"/>
      <c r="C20" s="170"/>
      <c r="D20" s="155"/>
      <c r="E20" s="176"/>
      <c r="F20" s="157"/>
      <c r="G20" s="169"/>
      <c r="H20" s="171"/>
      <c r="I20" s="171"/>
      <c r="J20" s="171"/>
      <c r="K20" s="171"/>
      <c r="L20" s="120"/>
      <c r="M20" s="120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 t="shared" si="4"/>
        <v/>
      </c>
      <c r="S20" s="79"/>
      <c r="T20" s="80"/>
      <c r="U20" s="78" t="str">
        <f t="shared" si="5"/>
        <v/>
      </c>
      <c r="V20" s="132">
        <f>R5</f>
        <v>44695</v>
      </c>
      <c r="W20" s="121" t="b">
        <f t="shared" si="6"/>
        <v>0</v>
      </c>
      <c r="X20" s="121">
        <f t="shared" si="7"/>
        <v>0</v>
      </c>
      <c r="Y20" s="12">
        <f t="shared" si="8"/>
        <v>0</v>
      </c>
      <c r="Z20" s="12" t="b">
        <f>IF(Y20=1,LOOKUP(X20,'Meltzer-Faber'!A3:A63,'Meltzer-Faber'!B3:B63))</f>
        <v>0</v>
      </c>
      <c r="AA20" s="12" t="b">
        <f>IF(Y20=1,LOOKUP(X20,'Meltzer-Faber'!A3:A63,'Meltzer-Faber'!C3:C63))</f>
        <v>0</v>
      </c>
      <c r="AB20" s="12" t="str">
        <f t="shared" si="9"/>
        <v/>
      </c>
    </row>
    <row r="21" spans="1:28" s="12" customFormat="1" ht="20" customHeight="1">
      <c r="A21" s="153"/>
      <c r="B21" s="154"/>
      <c r="C21" s="170"/>
      <c r="D21" s="155"/>
      <c r="E21" s="176"/>
      <c r="F21" s="157"/>
      <c r="G21" s="169"/>
      <c r="H21" s="171"/>
      <c r="I21" s="171"/>
      <c r="J21" s="171"/>
      <c r="K21" s="171"/>
      <c r="L21" s="120"/>
      <c r="M21" s="120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 t="shared" si="4"/>
        <v/>
      </c>
      <c r="S21" s="79"/>
      <c r="T21" s="80"/>
      <c r="U21" s="78" t="str">
        <f t="shared" si="5"/>
        <v/>
      </c>
      <c r="V21" s="132">
        <f>R5</f>
        <v>44695</v>
      </c>
      <c r="W21" s="121" t="b">
        <f t="shared" si="6"/>
        <v>0</v>
      </c>
      <c r="X21" s="121">
        <f t="shared" si="7"/>
        <v>0</v>
      </c>
      <c r="Y21" s="12">
        <f t="shared" si="8"/>
        <v>0</v>
      </c>
      <c r="Z21" s="12" t="b">
        <f>IF(Y21=1,LOOKUP(X21,'Meltzer-Faber'!A3:A63,'Meltzer-Faber'!B3:B63))</f>
        <v>0</v>
      </c>
      <c r="AA21" s="12" t="b">
        <f>IF(Y21=1,LOOKUP(X21,'Meltzer-Faber'!A3:A63,'Meltzer-Faber'!C3:C63))</f>
        <v>0</v>
      </c>
      <c r="AB21" s="12" t="str">
        <f t="shared" si="9"/>
        <v/>
      </c>
    </row>
    <row r="22" spans="1:28" s="12" customFormat="1" ht="20" customHeight="1">
      <c r="A22" s="112"/>
      <c r="B22" s="113"/>
      <c r="C22" s="114"/>
      <c r="D22" s="115"/>
      <c r="E22" s="116"/>
      <c r="F22" s="117"/>
      <c r="G22" s="118"/>
      <c r="H22" s="122"/>
      <c r="I22" s="123"/>
      <c r="J22" s="124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 t="shared" si="4"/>
        <v/>
      </c>
      <c r="S22" s="79"/>
      <c r="T22" s="80"/>
      <c r="U22" s="78" t="str">
        <f t="shared" si="5"/>
        <v/>
      </c>
      <c r="V22" s="132">
        <f>R5</f>
        <v>44695</v>
      </c>
      <c r="W22" s="121" t="b">
        <f t="shared" si="6"/>
        <v>0</v>
      </c>
      <c r="X22" s="121">
        <f t="shared" si="7"/>
        <v>0</v>
      </c>
      <c r="Y22" s="12">
        <f t="shared" si="8"/>
        <v>0</v>
      </c>
      <c r="Z22" s="12" t="b">
        <f>IF(Y22=1,LOOKUP(X22,'Meltzer-Faber'!A3:A63,'Meltzer-Faber'!B3:B63))</f>
        <v>0</v>
      </c>
      <c r="AA22" s="12" t="b">
        <f>IF(Y22=1,LOOKUP(X22,'Meltzer-Faber'!A3:A63,'Meltzer-Faber'!C3:C63))</f>
        <v>0</v>
      </c>
      <c r="AB22" s="12" t="str">
        <f t="shared" si="9"/>
        <v/>
      </c>
    </row>
    <row r="23" spans="1:28" s="12" customFormat="1" ht="20" customHeight="1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 t="shared" si="4"/>
        <v/>
      </c>
      <c r="S23" s="79"/>
      <c r="T23" s="80"/>
      <c r="U23" s="78" t="str">
        <f t="shared" si="5"/>
        <v/>
      </c>
      <c r="V23" s="132">
        <f>R5</f>
        <v>44695</v>
      </c>
      <c r="W23" s="121" t="b">
        <f t="shared" si="6"/>
        <v>0</v>
      </c>
      <c r="X23" s="121">
        <f t="shared" si="7"/>
        <v>0</v>
      </c>
      <c r="Y23" s="12">
        <f t="shared" si="8"/>
        <v>0</v>
      </c>
      <c r="Z23" s="12" t="b">
        <f>IF(Y23=1,LOOKUP(X23,'Meltzer-Faber'!A3:A63,'Meltzer-Faber'!B3:B63))</f>
        <v>0</v>
      </c>
      <c r="AA23" s="12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>
      <c r="A24" s="112"/>
      <c r="B24" s="88"/>
      <c r="C24" s="114"/>
      <c r="D24" s="81"/>
      <c r="E24" s="82"/>
      <c r="F24" s="83"/>
      <c r="G24" s="84"/>
      <c r="H24" s="126"/>
      <c r="I24" s="127"/>
      <c r="J24" s="128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 t="shared" si="4"/>
        <v/>
      </c>
      <c r="S24" s="86"/>
      <c r="T24" s="87"/>
      <c r="U24" s="78" t="str">
        <f t="shared" si="5"/>
        <v/>
      </c>
      <c r="V24" s="132">
        <f>R5</f>
        <v>44695</v>
      </c>
      <c r="W24" s="121" t="b">
        <f t="shared" si="6"/>
        <v>0</v>
      </c>
      <c r="X24" s="121">
        <f t="shared" si="7"/>
        <v>0</v>
      </c>
      <c r="Y24" s="12">
        <f t="shared" si="8"/>
        <v>0</v>
      </c>
      <c r="Z24" s="12" t="b">
        <f>IF(Y24=1,LOOKUP(X24,'Meltzer-Faber'!A3:A63,'Meltzer-Faber'!B3:B63))</f>
        <v>0</v>
      </c>
      <c r="AA24" s="12" t="b">
        <f>IF(Y24=1,LOOKUP(X24,'Meltzer-Faber'!A3:A63,'Meltzer-Faber'!C3:C63))</f>
        <v>0</v>
      </c>
      <c r="AB24" s="12" t="str">
        <f t="shared" si="9"/>
        <v/>
      </c>
    </row>
    <row r="25" spans="1:28" s="8" customFormat="1" ht="9" customHeight="1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  <c r="Y25" s="12"/>
    </row>
    <row r="26" spans="1:28" customFormat="1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8" s="7" customFormat="1" ht="14">
      <c r="A27" s="7" t="s">
        <v>17</v>
      </c>
      <c r="B27"/>
      <c r="C27" s="198" t="s">
        <v>76</v>
      </c>
      <c r="D27" s="198"/>
      <c r="E27" s="198"/>
      <c r="F27" s="198"/>
      <c r="G27" s="46" t="s">
        <v>29</v>
      </c>
      <c r="H27" s="47">
        <v>1</v>
      </c>
      <c r="I27" s="199" t="s">
        <v>77</v>
      </c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</row>
    <row r="28" spans="1:28" s="7" customFormat="1" ht="14">
      <c r="B28"/>
      <c r="C28" s="195"/>
      <c r="D28" s="195"/>
      <c r="E28" s="195"/>
      <c r="F28" s="195"/>
      <c r="G28" s="48" t="s">
        <v>20</v>
      </c>
      <c r="H28" s="47">
        <v>2</v>
      </c>
      <c r="I28" s="197" t="s">
        <v>92</v>
      </c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</row>
    <row r="29" spans="1:28" s="7" customFormat="1" ht="14">
      <c r="A29" s="49" t="s">
        <v>30</v>
      </c>
      <c r="B29"/>
      <c r="C29" s="198"/>
      <c r="D29" s="198"/>
      <c r="E29" s="198"/>
      <c r="F29" s="198"/>
      <c r="G29" s="50"/>
      <c r="H29" s="47">
        <v>3</v>
      </c>
      <c r="I29" s="197" t="s">
        <v>78</v>
      </c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</row>
    <row r="30" spans="1:28" ht="14">
      <c r="A30" s="6"/>
      <c r="B30"/>
      <c r="C30" s="198"/>
      <c r="D30" s="198"/>
      <c r="E30" s="198"/>
      <c r="F30" s="198"/>
      <c r="G30" s="34"/>
      <c r="H30" s="32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</row>
    <row r="31" spans="1:28" ht="14">
      <c r="A31" s="7"/>
      <c r="B31"/>
      <c r="C31" s="198"/>
      <c r="D31" s="198"/>
      <c r="E31" s="198"/>
      <c r="F31" s="198"/>
      <c r="G31" s="52" t="s">
        <v>31</v>
      </c>
      <c r="H31" s="190" t="s">
        <v>168</v>
      </c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</row>
    <row r="32" spans="1:28" ht="14">
      <c r="C32" s="38"/>
      <c r="D32" s="33"/>
      <c r="E32" s="33"/>
      <c r="F32" s="34"/>
      <c r="G32" s="52" t="s">
        <v>32</v>
      </c>
      <c r="H32" s="190" t="s">
        <v>167</v>
      </c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</row>
    <row r="33" spans="1:20" ht="14">
      <c r="A33" s="7" t="s">
        <v>18</v>
      </c>
      <c r="B33"/>
      <c r="C33" s="198" t="s">
        <v>64</v>
      </c>
      <c r="D33" s="198"/>
      <c r="E33" s="198"/>
      <c r="F33" s="198"/>
      <c r="G33" s="52" t="s">
        <v>33</v>
      </c>
      <c r="H33" s="190" t="s">
        <v>171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</row>
    <row r="34" spans="1:20" ht="14">
      <c r="C34" s="198"/>
      <c r="D34" s="198"/>
      <c r="E34" s="198"/>
      <c r="F34" s="198"/>
      <c r="G34" s="52"/>
      <c r="H34" s="31"/>
      <c r="I34" s="55"/>
    </row>
    <row r="35" spans="1:20" ht="14">
      <c r="A35" s="47" t="s">
        <v>34</v>
      </c>
      <c r="B35" s="56"/>
      <c r="C35" s="198" t="s">
        <v>90</v>
      </c>
      <c r="D35" s="198"/>
      <c r="E35" s="198"/>
      <c r="F35" s="198"/>
      <c r="G35" s="52" t="s">
        <v>22</v>
      </c>
      <c r="H35" s="190" t="s">
        <v>173</v>
      </c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</row>
    <row r="36" spans="1:20" ht="14">
      <c r="C36" s="198"/>
      <c r="D36" s="198"/>
      <c r="E36" s="198"/>
      <c r="F36" s="198"/>
      <c r="G36" s="52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</row>
    <row r="37" spans="1:20" ht="14">
      <c r="A37" s="56" t="s">
        <v>21</v>
      </c>
      <c r="B37" s="56"/>
      <c r="C37" s="35" t="s">
        <v>43</v>
      </c>
      <c r="D37" s="36"/>
      <c r="E37" s="36"/>
      <c r="F37" s="37"/>
      <c r="G37" s="5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</row>
    <row r="38" spans="1:20" ht="14">
      <c r="A38" s="57"/>
      <c r="B38" s="57"/>
      <c r="C38" s="58"/>
      <c r="D38" s="33"/>
      <c r="E38" s="33"/>
      <c r="F38" s="34"/>
      <c r="G38" s="5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</row>
    <row r="39" spans="1:20" ht="14">
      <c r="C39" s="3"/>
      <c r="D39" s="4"/>
      <c r="E39" s="4"/>
      <c r="F39" s="5"/>
      <c r="G39" s="5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</row>
    <row r="40" spans="1:20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21" priority="1" stopIfTrue="1" operator="between">
      <formula>1</formula>
      <formula>300</formula>
    </cfRule>
    <cfRule type="cellIs" dxfId="2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 xr:uid="{00000000-0002-0000-01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 xr:uid="{8911E2D0-AD31-9E4A-BC86-B8319B9B20B6}">
      <formula1>"40,45,49,55,59,64,71,76,81,+81,'+81,81+,87,+87,'+87,87+,49,55,61,67,73,81,89,96,102,+102,'+102,102+,109,+109,'+109,109+"</formula1>
    </dataValidation>
  </dataValidations>
  <pageMargins left="0.27559055118110198" right="0.35433070866141703" top="0.27559055118110198" bottom="0.27559055118110198" header="0.5" footer="0.5"/>
  <pageSetup paperSize="9" scale="81" orientation="landscape" horizontalDpi="360" verticalDpi="36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>
    <pageSetUpPr autoPageBreaks="0" fitToPage="1"/>
  </sheetPr>
  <dimension ref="A1:AB40"/>
  <sheetViews>
    <sheetView showGridLines="0" showRowColHeaders="0" showZeros="0" showOutlineSymbols="0" topLeftCell="A5" zoomScaleSheetLayoutView="75" workbookViewId="0">
      <selection activeCell="Q23" sqref="Q23"/>
    </sheetView>
  </sheetViews>
  <sheetFormatPr baseColWidth="10" defaultColWidth="9.19921875" defaultRowHeight="13"/>
  <cols>
    <col min="1" max="1" width="6.3984375" style="2" customWidth="1"/>
    <col min="2" max="2" width="8.59765625" style="2" customWidth="1"/>
    <col min="3" max="3" width="6.3984375" style="59" customWidth="1"/>
    <col min="4" max="4" width="10.59765625" style="2" customWidth="1"/>
    <col min="5" max="5" width="3.796875" style="2" customWidth="1"/>
    <col min="6" max="6" width="27.59765625" style="6" customWidth="1"/>
    <col min="7" max="7" width="20.3984375" style="6" customWidth="1"/>
    <col min="8" max="8" width="7.19921875" style="2" customWidth="1"/>
    <col min="9" max="9" width="7.19921875" style="53" customWidth="1"/>
    <col min="10" max="13" width="7.19921875" style="2" customWidth="1"/>
    <col min="14" max="16" width="7.59765625" style="2" customWidth="1"/>
    <col min="17" max="18" width="10.59765625" style="51" customWidth="1"/>
    <col min="19" max="19" width="5.59765625" style="51" customWidth="1"/>
    <col min="20" max="20" width="5.59765625" style="5" customWidth="1"/>
    <col min="21" max="21" width="14.19921875" style="5" customWidth="1"/>
    <col min="22" max="28" width="0" style="5" hidden="1" customWidth="1"/>
    <col min="29" max="16384" width="9.19921875" style="5"/>
  </cols>
  <sheetData>
    <row r="1" spans="1:28" ht="53.25" customHeight="1">
      <c r="F1" s="191" t="s">
        <v>40</v>
      </c>
      <c r="G1" s="191"/>
      <c r="H1" s="191"/>
      <c r="I1" s="191"/>
      <c r="J1" s="191"/>
      <c r="K1" s="191"/>
      <c r="L1" s="191"/>
      <c r="M1" s="191"/>
      <c r="N1" s="191"/>
      <c r="O1" s="191"/>
      <c r="P1" s="191"/>
      <c r="T1" s="51"/>
    </row>
    <row r="2" spans="1:28" ht="24.75" customHeight="1">
      <c r="F2" s="192" t="s">
        <v>35</v>
      </c>
      <c r="G2" s="192"/>
      <c r="H2" s="192"/>
      <c r="I2" s="192"/>
      <c r="J2" s="192"/>
      <c r="K2" s="192"/>
      <c r="L2" s="192"/>
      <c r="M2" s="192"/>
      <c r="N2" s="192"/>
      <c r="O2" s="192"/>
      <c r="P2" s="192"/>
      <c r="T2" s="51"/>
    </row>
    <row r="3" spans="1:28">
      <c r="T3" s="51"/>
    </row>
    <row r="4" spans="1:28" ht="12" customHeight="1">
      <c r="T4" s="51"/>
    </row>
    <row r="5" spans="1:28" s="7" customFormat="1" ht="15" customHeight="1">
      <c r="A5" s="60"/>
      <c r="B5" s="108" t="s">
        <v>26</v>
      </c>
      <c r="C5" s="193" t="s">
        <v>58</v>
      </c>
      <c r="D5" s="193"/>
      <c r="E5" s="193"/>
      <c r="F5" s="193"/>
      <c r="G5" s="109" t="s">
        <v>0</v>
      </c>
      <c r="H5" s="194" t="s">
        <v>62</v>
      </c>
      <c r="I5" s="194"/>
      <c r="J5" s="194"/>
      <c r="K5" s="194"/>
      <c r="L5" s="108" t="s">
        <v>1</v>
      </c>
      <c r="M5" s="196" t="s">
        <v>63</v>
      </c>
      <c r="N5" s="196"/>
      <c r="O5" s="196"/>
      <c r="P5" s="196"/>
      <c r="Q5" s="108" t="s">
        <v>2</v>
      </c>
      <c r="R5" s="133">
        <v>44695</v>
      </c>
      <c r="S5" s="137" t="s">
        <v>25</v>
      </c>
      <c r="T5" s="110">
        <v>3</v>
      </c>
    </row>
    <row r="6" spans="1:28">
      <c r="T6" s="51"/>
      <c r="Z6" s="5" t="s">
        <v>52</v>
      </c>
      <c r="AA6" s="5" t="s">
        <v>55</v>
      </c>
      <c r="AB6" s="5" t="s">
        <v>52</v>
      </c>
    </row>
    <row r="7" spans="1:28" s="1" customFormat="1" ht="14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  <c r="Z7" s="1" t="s">
        <v>53</v>
      </c>
      <c r="AA7" s="1" t="s">
        <v>53</v>
      </c>
      <c r="AB7" s="1" t="s">
        <v>53</v>
      </c>
    </row>
    <row r="8" spans="1:28" s="1" customFormat="1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  <c r="W8" s="1" t="s">
        <v>51</v>
      </c>
      <c r="X8" s="1" t="s">
        <v>39</v>
      </c>
      <c r="Y8" s="1" t="s">
        <v>42</v>
      </c>
      <c r="Z8" s="1" t="s">
        <v>54</v>
      </c>
      <c r="AA8" s="1" t="s">
        <v>56</v>
      </c>
      <c r="AB8" s="1" t="s">
        <v>57</v>
      </c>
    </row>
    <row r="9" spans="1:28" s="12" customFormat="1" ht="20" customHeight="1">
      <c r="A9" s="177">
        <v>73</v>
      </c>
      <c r="B9" s="178">
        <v>72.180000000000007</v>
      </c>
      <c r="C9" s="177" t="s">
        <v>126</v>
      </c>
      <c r="D9" s="165">
        <v>23444</v>
      </c>
      <c r="E9" s="150">
        <v>24</v>
      </c>
      <c r="F9" s="179" t="s">
        <v>127</v>
      </c>
      <c r="G9" s="179" t="s">
        <v>66</v>
      </c>
      <c r="H9" s="152">
        <v>84</v>
      </c>
      <c r="I9" s="152">
        <v>87</v>
      </c>
      <c r="J9" s="152">
        <v>89</v>
      </c>
      <c r="K9" s="152">
        <v>110</v>
      </c>
      <c r="L9" s="120">
        <v>114</v>
      </c>
      <c r="M9" s="120">
        <v>116</v>
      </c>
      <c r="N9" s="74">
        <f t="shared" ref="N9:N24" si="0">IF(MAX(H9:J9)&lt;0,0,TRUNC(MAX(H9:J9)/1)*1)</f>
        <v>89</v>
      </c>
      <c r="O9" s="74">
        <f t="shared" ref="O9:O24" si="1">IF(MAX(K9:M9)&lt;0,0,TRUNC(MAX(K9:M9)/1)*1)</f>
        <v>116</v>
      </c>
      <c r="P9" s="74">
        <f t="shared" ref="P9:P23" si="2">IF(N9=0,0,IF(O9=0,0,SUM(N9:O9)))</f>
        <v>205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265.29009565309008</v>
      </c>
      <c r="R9" s="75">
        <f>IF(Y9=1,Q9*AB9,"")</f>
        <v>387.85411984481766</v>
      </c>
      <c r="S9" s="76">
        <v>1</v>
      </c>
      <c r="T9" s="77" t="s">
        <v>175</v>
      </c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1.2940980275760492</v>
      </c>
      <c r="V9" s="132">
        <f>R5</f>
        <v>44695</v>
      </c>
      <c r="W9" s="121" t="str">
        <f>IF(ISNUMBER(FIND("M",C9)),"m",IF(ISNUMBER(FIND("K",C9)),"k"))</f>
        <v>m</v>
      </c>
      <c r="X9" s="121">
        <f>IF(OR(D9="",V9=""),0,(YEAR(V9)-YEAR(D9)))</f>
        <v>58</v>
      </c>
      <c r="Y9" s="12">
        <f>IF(X9&gt;34,1,0)</f>
        <v>1</v>
      </c>
      <c r="Z9" s="12">
        <f>IF(Y9=1,LOOKUP(X9,'Meltzer-Faber'!A3:A63,'Meltzer-Faber'!B3:B63))</f>
        <v>1.462</v>
      </c>
      <c r="AA9" s="12">
        <f>IF(Y9=1,LOOKUP(X9,'Meltzer-Faber'!A3:A63,'Meltzer-Faber'!C3:C63))</f>
        <v>1.625</v>
      </c>
      <c r="AB9" s="12">
        <f>IF(W9="m",Z9,IF(W9="k",AA9,""))</f>
        <v>1.462</v>
      </c>
    </row>
    <row r="10" spans="1:28" s="12" customFormat="1" ht="20" customHeight="1">
      <c r="A10" s="163">
        <v>81</v>
      </c>
      <c r="B10" s="180">
        <v>79.08</v>
      </c>
      <c r="C10" s="163" t="s">
        <v>126</v>
      </c>
      <c r="D10" s="155">
        <v>24128</v>
      </c>
      <c r="E10" s="156">
        <v>25</v>
      </c>
      <c r="F10" s="157" t="s">
        <v>128</v>
      </c>
      <c r="G10" s="157" t="s">
        <v>65</v>
      </c>
      <c r="H10" s="159">
        <v>-74</v>
      </c>
      <c r="I10" s="159">
        <v>75</v>
      </c>
      <c r="J10" s="159">
        <v>78</v>
      </c>
      <c r="K10" s="159">
        <v>-93</v>
      </c>
      <c r="L10" s="120">
        <v>-95</v>
      </c>
      <c r="M10" s="120">
        <v>95</v>
      </c>
      <c r="N10" s="74">
        <f t="shared" si="0"/>
        <v>78</v>
      </c>
      <c r="O10" s="74">
        <f t="shared" si="1"/>
        <v>95</v>
      </c>
      <c r="P10" s="74">
        <f t="shared" si="2"/>
        <v>173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212.90497376766118</v>
      </c>
      <c r="R10" s="75">
        <f t="shared" ref="R10:R24" si="4">IF(Y10=1,Q10*AB10,"")</f>
        <v>300.40891798616991</v>
      </c>
      <c r="S10" s="79">
        <v>2</v>
      </c>
      <c r="T10" s="80"/>
      <c r="U10" s="78">
        <f t="shared" ref="U10:U24" si="5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1.2306645882523768</v>
      </c>
      <c r="V10" s="132">
        <f>R5</f>
        <v>44695</v>
      </c>
      <c r="W10" s="121" t="str">
        <f t="shared" ref="W10:W24" si="6">IF(ISNUMBER(FIND("M",C10)),"m",IF(ISNUMBER(FIND("K",C10)),"k"))</f>
        <v>m</v>
      </c>
      <c r="X10" s="121">
        <f t="shared" ref="X10:X24" si="7">IF(OR(D10="",V10=""),0,(YEAR(V10)-YEAR(D10)))</f>
        <v>56</v>
      </c>
      <c r="Y10" s="12">
        <f t="shared" ref="Y10:Y24" si="8">IF(X10&gt;34,1,0)</f>
        <v>1</v>
      </c>
      <c r="Z10" s="12">
        <f>IF(Y10=1,LOOKUP(X10,'Meltzer-Faber'!A3:A63,'Meltzer-Faber'!B3:B63))</f>
        <v>1.411</v>
      </c>
      <c r="AA10" s="12">
        <f>IF(Y10=1,LOOKUP(X10,'Meltzer-Faber'!A3:A63,'Meltzer-Faber'!C3:C63))</f>
        <v>1.5449999999999999</v>
      </c>
      <c r="AB10" s="12">
        <f t="shared" ref="AB10:AB24" si="9">IF(W10="m",Z10,IF(W10="k",AA10,""))</f>
        <v>1.411</v>
      </c>
    </row>
    <row r="11" spans="1:28" s="12" customFormat="1" ht="20" customHeight="1">
      <c r="A11" s="163">
        <v>81</v>
      </c>
      <c r="B11" s="180">
        <v>79.34</v>
      </c>
      <c r="C11" s="163" t="s">
        <v>126</v>
      </c>
      <c r="D11" s="155">
        <v>23084</v>
      </c>
      <c r="E11" s="156">
        <v>26</v>
      </c>
      <c r="F11" s="157" t="s">
        <v>129</v>
      </c>
      <c r="G11" s="157" t="s">
        <v>66</v>
      </c>
      <c r="H11" s="159">
        <v>88</v>
      </c>
      <c r="I11" s="159">
        <v>-92</v>
      </c>
      <c r="J11" s="159">
        <v>92</v>
      </c>
      <c r="K11" s="159">
        <v>-105</v>
      </c>
      <c r="L11" s="120">
        <v>105</v>
      </c>
      <c r="M11" s="120">
        <v>108</v>
      </c>
      <c r="N11" s="74">
        <f t="shared" si="0"/>
        <v>92</v>
      </c>
      <c r="O11" s="74">
        <f t="shared" si="1"/>
        <v>108</v>
      </c>
      <c r="P11" s="74">
        <f t="shared" si="2"/>
        <v>200</v>
      </c>
      <c r="Q11" s="75">
        <f t="shared" si="3"/>
        <v>245.71346858411141</v>
      </c>
      <c r="R11" s="75">
        <f t="shared" si="4"/>
        <v>365.6216412531578</v>
      </c>
      <c r="S11" s="79">
        <v>1</v>
      </c>
      <c r="T11" s="80"/>
      <c r="U11" s="78">
        <f t="shared" si="5"/>
        <v>1.228567342920557</v>
      </c>
      <c r="V11" s="132">
        <f>R5</f>
        <v>44695</v>
      </c>
      <c r="W11" s="121" t="str">
        <f t="shared" si="6"/>
        <v>m</v>
      </c>
      <c r="X11" s="121">
        <f t="shared" si="7"/>
        <v>59</v>
      </c>
      <c r="Y11" s="12">
        <f t="shared" si="8"/>
        <v>1</v>
      </c>
      <c r="Z11" s="12">
        <f>IF(Y11=1,LOOKUP(X11,'Meltzer-Faber'!A3:A63,'Meltzer-Faber'!B3:B63))</f>
        <v>1.488</v>
      </c>
      <c r="AA11" s="12">
        <f>IF(Y11=1,LOOKUP(X11,'Meltzer-Faber'!A3:A63,'Meltzer-Faber'!C3:C63))</f>
        <v>1.665</v>
      </c>
      <c r="AB11" s="12">
        <f t="shared" si="9"/>
        <v>1.488</v>
      </c>
    </row>
    <row r="12" spans="1:28" s="12" customFormat="1" ht="20" customHeight="1">
      <c r="A12" s="163">
        <v>89</v>
      </c>
      <c r="B12" s="180">
        <v>88.96</v>
      </c>
      <c r="C12" s="163" t="s">
        <v>126</v>
      </c>
      <c r="D12" s="155">
        <v>23829</v>
      </c>
      <c r="E12" s="156">
        <v>27</v>
      </c>
      <c r="F12" s="157" t="s">
        <v>130</v>
      </c>
      <c r="G12" s="157" t="s">
        <v>73</v>
      </c>
      <c r="H12" s="159">
        <v>70</v>
      </c>
      <c r="I12" s="159">
        <v>74</v>
      </c>
      <c r="J12" s="159">
        <v>77</v>
      </c>
      <c r="K12" s="159">
        <v>90</v>
      </c>
      <c r="L12" s="125">
        <v>93</v>
      </c>
      <c r="M12" s="120">
        <v>-95</v>
      </c>
      <c r="N12" s="74">
        <f t="shared" si="0"/>
        <v>77</v>
      </c>
      <c r="O12" s="74">
        <f t="shared" si="1"/>
        <v>93</v>
      </c>
      <c r="P12" s="74">
        <f t="shared" si="2"/>
        <v>170</v>
      </c>
      <c r="Q12" s="75">
        <f t="shared" si="3"/>
        <v>197.66613065007158</v>
      </c>
      <c r="R12" s="75">
        <f t="shared" si="4"/>
        <v>284.04622974415287</v>
      </c>
      <c r="S12" s="79">
        <v>1</v>
      </c>
      <c r="T12" s="80" t="s">
        <v>20</v>
      </c>
      <c r="U12" s="78">
        <f t="shared" si="5"/>
        <v>1.1627419450004211</v>
      </c>
      <c r="V12" s="132">
        <f>R5</f>
        <v>44695</v>
      </c>
      <c r="W12" s="121" t="str">
        <f t="shared" si="6"/>
        <v>m</v>
      </c>
      <c r="X12" s="121">
        <f t="shared" si="7"/>
        <v>57</v>
      </c>
      <c r="Y12" s="12">
        <f t="shared" si="8"/>
        <v>1</v>
      </c>
      <c r="Z12" s="12">
        <f>IF(Y12=1,LOOKUP(X12,'Meltzer-Faber'!A3:A63,'Meltzer-Faber'!B3:B63))</f>
        <v>1.4370000000000001</v>
      </c>
      <c r="AA12" s="12">
        <f>IF(Y12=1,LOOKUP(X12,'Meltzer-Faber'!A3:A63,'Meltzer-Faber'!C3:C63))</f>
        <v>1.585</v>
      </c>
      <c r="AB12" s="12">
        <f t="shared" si="9"/>
        <v>1.4370000000000001</v>
      </c>
    </row>
    <row r="13" spans="1:28" s="12" customFormat="1" ht="20" customHeight="1">
      <c r="A13" s="163">
        <v>89</v>
      </c>
      <c r="B13" s="180">
        <v>85.6</v>
      </c>
      <c r="C13" s="163" t="s">
        <v>126</v>
      </c>
      <c r="D13" s="155">
        <v>23243</v>
      </c>
      <c r="E13" s="156">
        <v>28</v>
      </c>
      <c r="F13" s="157" t="s">
        <v>131</v>
      </c>
      <c r="G13" s="157" t="s">
        <v>102</v>
      </c>
      <c r="H13" s="159">
        <v>50</v>
      </c>
      <c r="I13" s="159">
        <v>-53</v>
      </c>
      <c r="J13" s="159">
        <v>53</v>
      </c>
      <c r="K13" s="159">
        <v>60</v>
      </c>
      <c r="L13" s="120">
        <v>63</v>
      </c>
      <c r="M13" s="120">
        <v>65</v>
      </c>
      <c r="N13" s="74">
        <f t="shared" si="0"/>
        <v>53</v>
      </c>
      <c r="O13" s="74">
        <f t="shared" si="1"/>
        <v>65</v>
      </c>
      <c r="P13" s="74">
        <f t="shared" si="2"/>
        <v>118</v>
      </c>
      <c r="Q13" s="75">
        <f t="shared" si="3"/>
        <v>139.63567494871856</v>
      </c>
      <c r="R13" s="75">
        <f t="shared" si="4"/>
        <v>207.77788432369323</v>
      </c>
      <c r="S13" s="79">
        <v>2</v>
      </c>
      <c r="T13" s="80" t="s">
        <v>20</v>
      </c>
      <c r="U13" s="78">
        <f t="shared" si="5"/>
        <v>1.1833531775315131</v>
      </c>
      <c r="V13" s="132">
        <f>R5</f>
        <v>44695</v>
      </c>
      <c r="W13" s="121" t="str">
        <f t="shared" si="6"/>
        <v>m</v>
      </c>
      <c r="X13" s="121">
        <f t="shared" si="7"/>
        <v>59</v>
      </c>
      <c r="Y13" s="12">
        <f t="shared" si="8"/>
        <v>1</v>
      </c>
      <c r="Z13" s="12">
        <f>IF(Y13=1,LOOKUP(X13,'Meltzer-Faber'!A3:A63,'Meltzer-Faber'!B3:B63))</f>
        <v>1.488</v>
      </c>
      <c r="AA13" s="12">
        <f>IF(Y13=1,LOOKUP(X13,'Meltzer-Faber'!A3:A63,'Meltzer-Faber'!C3:C63))</f>
        <v>1.665</v>
      </c>
      <c r="AB13" s="12">
        <f t="shared" si="9"/>
        <v>1.488</v>
      </c>
    </row>
    <row r="14" spans="1:28" s="12" customFormat="1" ht="20" customHeight="1">
      <c r="A14" s="153">
        <v>89</v>
      </c>
      <c r="B14" s="154">
        <v>88.66</v>
      </c>
      <c r="C14" s="153" t="s">
        <v>126</v>
      </c>
      <c r="D14" s="155">
        <v>24304</v>
      </c>
      <c r="E14" s="156">
        <v>29</v>
      </c>
      <c r="F14" s="162" t="s">
        <v>132</v>
      </c>
      <c r="G14" s="157" t="s">
        <v>65</v>
      </c>
      <c r="H14" s="159">
        <v>-73</v>
      </c>
      <c r="I14" s="159">
        <v>74</v>
      </c>
      <c r="J14" s="159">
        <v>76</v>
      </c>
      <c r="K14" s="159">
        <v>-92</v>
      </c>
      <c r="L14" s="120">
        <v>-93</v>
      </c>
      <c r="M14" s="120">
        <v>-93</v>
      </c>
      <c r="N14" s="74">
        <f t="shared" si="0"/>
        <v>76</v>
      </c>
      <c r="O14" s="74">
        <f t="shared" si="1"/>
        <v>0</v>
      </c>
      <c r="P14" s="74">
        <f t="shared" si="2"/>
        <v>0</v>
      </c>
      <c r="Q14" s="75">
        <f t="shared" si="3"/>
        <v>0</v>
      </c>
      <c r="R14" s="75">
        <f t="shared" si="4"/>
        <v>0</v>
      </c>
      <c r="S14" s="79"/>
      <c r="T14" s="80" t="s">
        <v>20</v>
      </c>
      <c r="U14" s="78">
        <f t="shared" si="5"/>
        <v>1.1644907289037758</v>
      </c>
      <c r="V14" s="132">
        <f>R5</f>
        <v>44695</v>
      </c>
      <c r="W14" s="121" t="str">
        <f t="shared" si="6"/>
        <v>m</v>
      </c>
      <c r="X14" s="121">
        <f t="shared" si="7"/>
        <v>56</v>
      </c>
      <c r="Y14" s="12">
        <f t="shared" si="8"/>
        <v>1</v>
      </c>
      <c r="Z14" s="12">
        <f>IF(Y14=1,LOOKUP(X14,'Meltzer-Faber'!A3:A63,'Meltzer-Faber'!B3:B63))</f>
        <v>1.411</v>
      </c>
      <c r="AA14" s="12">
        <f>IF(Y14=1,LOOKUP(X14,'Meltzer-Faber'!A3:A63,'Meltzer-Faber'!C3:C63))</f>
        <v>1.5449999999999999</v>
      </c>
      <c r="AB14" s="12">
        <f t="shared" si="9"/>
        <v>1.411</v>
      </c>
    </row>
    <row r="15" spans="1:28" s="12" customFormat="1" ht="20" customHeight="1">
      <c r="A15" s="163">
        <v>109</v>
      </c>
      <c r="B15" s="180">
        <v>102.8</v>
      </c>
      <c r="C15" s="163" t="s">
        <v>126</v>
      </c>
      <c r="D15" s="155">
        <v>24011</v>
      </c>
      <c r="E15" s="156">
        <v>31</v>
      </c>
      <c r="F15" s="157" t="s">
        <v>133</v>
      </c>
      <c r="G15" s="157" t="s">
        <v>67</v>
      </c>
      <c r="H15" s="159">
        <v>90</v>
      </c>
      <c r="I15" s="159">
        <v>-95</v>
      </c>
      <c r="J15" s="159">
        <v>96</v>
      </c>
      <c r="K15" s="159">
        <v>125</v>
      </c>
      <c r="L15" s="120">
        <v>130</v>
      </c>
      <c r="M15" s="120">
        <v>133</v>
      </c>
      <c r="N15" s="74">
        <f t="shared" si="0"/>
        <v>96</v>
      </c>
      <c r="O15" s="74">
        <f t="shared" si="1"/>
        <v>133</v>
      </c>
      <c r="P15" s="74">
        <f t="shared" si="2"/>
        <v>229</v>
      </c>
      <c r="Q15" s="75">
        <f t="shared" si="3"/>
        <v>251.4283460593463</v>
      </c>
      <c r="R15" s="75">
        <f t="shared" si="4"/>
        <v>361.30253328728065</v>
      </c>
      <c r="S15" s="79">
        <v>1</v>
      </c>
      <c r="T15" s="80"/>
      <c r="U15" s="78">
        <f t="shared" si="5"/>
        <v>1.0979403758050057</v>
      </c>
      <c r="V15" s="132">
        <f>R5</f>
        <v>44695</v>
      </c>
      <c r="W15" s="121" t="str">
        <f t="shared" si="6"/>
        <v>m</v>
      </c>
      <c r="X15" s="121">
        <f t="shared" si="7"/>
        <v>57</v>
      </c>
      <c r="Y15" s="12">
        <f t="shared" si="8"/>
        <v>1</v>
      </c>
      <c r="Z15" s="12">
        <f>IF(Y15=1,LOOKUP(X15,'Meltzer-Faber'!A3:A63,'Meltzer-Faber'!B3:B63))</f>
        <v>1.4370000000000001</v>
      </c>
      <c r="AA15" s="12">
        <f>IF(Y15=1,LOOKUP(X15,'Meltzer-Faber'!A3:A63,'Meltzer-Faber'!C3:C63))</f>
        <v>1.585</v>
      </c>
      <c r="AB15" s="12">
        <f t="shared" si="9"/>
        <v>1.4370000000000001</v>
      </c>
    </row>
    <row r="16" spans="1:28" s="12" customFormat="1" ht="20" customHeight="1">
      <c r="A16" s="153">
        <v>81</v>
      </c>
      <c r="B16" s="180">
        <v>76.78</v>
      </c>
      <c r="C16" s="163" t="s">
        <v>134</v>
      </c>
      <c r="D16" s="155">
        <v>25686</v>
      </c>
      <c r="E16" s="156">
        <v>32</v>
      </c>
      <c r="F16" s="157" t="s">
        <v>135</v>
      </c>
      <c r="G16" s="157" t="s">
        <v>136</v>
      </c>
      <c r="H16" s="159">
        <v>-80</v>
      </c>
      <c r="I16" s="159">
        <v>-83</v>
      </c>
      <c r="J16" s="159">
        <v>83</v>
      </c>
      <c r="K16" s="159">
        <v>100</v>
      </c>
      <c r="L16" s="120">
        <v>105</v>
      </c>
      <c r="M16" s="120">
        <v>-110</v>
      </c>
      <c r="N16" s="74">
        <f t="shared" si="0"/>
        <v>83</v>
      </c>
      <c r="O16" s="74">
        <f t="shared" si="1"/>
        <v>105</v>
      </c>
      <c r="P16" s="74">
        <f t="shared" si="2"/>
        <v>188</v>
      </c>
      <c r="Q16" s="75">
        <f t="shared" si="3"/>
        <v>235.01502609275792</v>
      </c>
      <c r="R16" s="75">
        <f t="shared" si="4"/>
        <v>309.27977433806944</v>
      </c>
      <c r="S16" s="79">
        <v>1</v>
      </c>
      <c r="T16" s="80"/>
      <c r="U16" s="78">
        <f t="shared" si="5"/>
        <v>1.2500799260253082</v>
      </c>
      <c r="V16" s="132">
        <f>R5</f>
        <v>44695</v>
      </c>
      <c r="W16" s="121" t="str">
        <f t="shared" si="6"/>
        <v>m</v>
      </c>
      <c r="X16" s="121">
        <f t="shared" si="7"/>
        <v>52</v>
      </c>
      <c r="Y16" s="12">
        <f t="shared" si="8"/>
        <v>1</v>
      </c>
      <c r="Z16" s="12">
        <f>IF(Y16=1,LOOKUP(X16,'Meltzer-Faber'!A3:A63,'Meltzer-Faber'!B3:B63))</f>
        <v>1.3160000000000001</v>
      </c>
      <c r="AA16" s="12">
        <f>IF(Y16=1,LOOKUP(X16,'Meltzer-Faber'!A3:A63,'Meltzer-Faber'!C3:C63))</f>
        <v>1.401</v>
      </c>
      <c r="AB16" s="12">
        <f t="shared" si="9"/>
        <v>1.3160000000000001</v>
      </c>
    </row>
    <row r="17" spans="1:28" s="12" customFormat="1" ht="20" customHeight="1">
      <c r="A17" s="153">
        <v>102</v>
      </c>
      <c r="B17" s="180">
        <v>99.94</v>
      </c>
      <c r="C17" s="163" t="s">
        <v>134</v>
      </c>
      <c r="D17" s="155">
        <v>26186</v>
      </c>
      <c r="E17" s="156">
        <v>33</v>
      </c>
      <c r="F17" s="157" t="s">
        <v>172</v>
      </c>
      <c r="G17" s="157" t="s">
        <v>68</v>
      </c>
      <c r="H17" s="159">
        <v>60</v>
      </c>
      <c r="I17" s="159">
        <v>65</v>
      </c>
      <c r="J17" s="159">
        <v>-70</v>
      </c>
      <c r="K17" s="159">
        <v>70</v>
      </c>
      <c r="L17" s="120">
        <v>75</v>
      </c>
      <c r="M17" s="120">
        <v>80</v>
      </c>
      <c r="N17" s="74">
        <f t="shared" si="0"/>
        <v>65</v>
      </c>
      <c r="O17" s="74">
        <f t="shared" si="1"/>
        <v>80</v>
      </c>
      <c r="P17" s="74">
        <f t="shared" si="2"/>
        <v>145</v>
      </c>
      <c r="Q17" s="75">
        <f t="shared" si="3"/>
        <v>160.82021409696574</v>
      </c>
      <c r="R17" s="75">
        <f t="shared" si="4"/>
        <v>208.58381768376455</v>
      </c>
      <c r="S17" s="79">
        <v>2</v>
      </c>
      <c r="T17" s="80"/>
      <c r="U17" s="78">
        <f t="shared" si="5"/>
        <v>1.1091049248066602</v>
      </c>
      <c r="V17" s="132">
        <f>R5</f>
        <v>44695</v>
      </c>
      <c r="W17" s="121" t="str">
        <f t="shared" si="6"/>
        <v>m</v>
      </c>
      <c r="X17" s="121">
        <f t="shared" si="7"/>
        <v>51</v>
      </c>
      <c r="Y17" s="12">
        <f t="shared" si="8"/>
        <v>1</v>
      </c>
      <c r="Z17" s="12">
        <f>IF(Y17=1,LOOKUP(X17,'Meltzer-Faber'!A3:A63,'Meltzer-Faber'!B3:B63))</f>
        <v>1.2969999999999999</v>
      </c>
      <c r="AA17" s="12">
        <f>IF(Y17=1,LOOKUP(X17,'Meltzer-Faber'!A3:A63,'Meltzer-Faber'!C3:C63))</f>
        <v>1.369</v>
      </c>
      <c r="AB17" s="12">
        <f t="shared" si="9"/>
        <v>1.2969999999999999</v>
      </c>
    </row>
    <row r="18" spans="1:28" s="12" customFormat="1" ht="20" customHeight="1">
      <c r="A18" s="153">
        <v>102</v>
      </c>
      <c r="B18" s="180">
        <v>98.18</v>
      </c>
      <c r="C18" s="163" t="s">
        <v>134</v>
      </c>
      <c r="D18" s="155">
        <v>25021</v>
      </c>
      <c r="E18" s="156">
        <v>34</v>
      </c>
      <c r="F18" s="157" t="s">
        <v>137</v>
      </c>
      <c r="G18" s="157" t="s">
        <v>138</v>
      </c>
      <c r="H18" s="159">
        <v>65</v>
      </c>
      <c r="I18" s="159">
        <v>72</v>
      </c>
      <c r="J18" s="159">
        <v>77</v>
      </c>
      <c r="K18" s="159">
        <v>90</v>
      </c>
      <c r="L18" s="120">
        <v>103</v>
      </c>
      <c r="M18" s="120">
        <v>105</v>
      </c>
      <c r="N18" s="74">
        <f t="shared" si="0"/>
        <v>77</v>
      </c>
      <c r="O18" s="74">
        <f t="shared" si="1"/>
        <v>105</v>
      </c>
      <c r="P18" s="74">
        <f t="shared" si="2"/>
        <v>182</v>
      </c>
      <c r="Q18" s="75">
        <f t="shared" si="3"/>
        <v>203.20143018258079</v>
      </c>
      <c r="R18" s="75">
        <f t="shared" si="4"/>
        <v>276.55714647849248</v>
      </c>
      <c r="S18" s="79">
        <v>1</v>
      </c>
      <c r="T18" s="80" t="s">
        <v>20</v>
      </c>
      <c r="U18" s="78">
        <f t="shared" si="5"/>
        <v>1.1164913746295648</v>
      </c>
      <c r="V18" s="132">
        <f>R5</f>
        <v>44695</v>
      </c>
      <c r="W18" s="121" t="str">
        <f t="shared" si="6"/>
        <v>m</v>
      </c>
      <c r="X18" s="121">
        <f t="shared" si="7"/>
        <v>54</v>
      </c>
      <c r="Y18" s="12">
        <f t="shared" si="8"/>
        <v>1</v>
      </c>
      <c r="Z18" s="12">
        <f>IF(Y18=1,LOOKUP(X18,'Meltzer-Faber'!A3:A63,'Meltzer-Faber'!B3:B63))</f>
        <v>1.361</v>
      </c>
      <c r="AA18" s="12">
        <f>IF(Y18=1,LOOKUP(X18,'Meltzer-Faber'!A3:A63,'Meltzer-Faber'!C3:C63))</f>
        <v>1.47</v>
      </c>
      <c r="AB18" s="12">
        <f t="shared" si="9"/>
        <v>1.361</v>
      </c>
    </row>
    <row r="19" spans="1:28" s="12" customFormat="1" ht="20" customHeight="1">
      <c r="A19" s="153"/>
      <c r="B19" s="180"/>
      <c r="C19" s="163"/>
      <c r="D19" s="155"/>
      <c r="E19" s="161"/>
      <c r="F19" s="157"/>
      <c r="G19" s="157"/>
      <c r="H19" s="159"/>
      <c r="I19" s="159"/>
      <c r="J19" s="159"/>
      <c r="K19" s="159"/>
      <c r="L19" s="120"/>
      <c r="M19" s="120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 t="shared" si="4"/>
        <v/>
      </c>
      <c r="S19" s="79"/>
      <c r="T19" s="80"/>
      <c r="U19" s="78" t="str">
        <f t="shared" si="5"/>
        <v/>
      </c>
      <c r="V19" s="132">
        <f>R5</f>
        <v>44695</v>
      </c>
      <c r="W19" s="121" t="b">
        <f t="shared" si="6"/>
        <v>0</v>
      </c>
      <c r="X19" s="121">
        <f t="shared" si="7"/>
        <v>0</v>
      </c>
      <c r="Y19" s="12">
        <f t="shared" si="8"/>
        <v>0</v>
      </c>
      <c r="Z19" s="12" t="b">
        <f>IF(Y19=1,LOOKUP(X19,'Meltzer-Faber'!A3:A63,'Meltzer-Faber'!B3:B63))</f>
        <v>0</v>
      </c>
      <c r="AA19" s="12" t="b">
        <f>IF(Y19=1,LOOKUP(X19,'Meltzer-Faber'!A3:A63,'Meltzer-Faber'!C3:C63))</f>
        <v>0</v>
      </c>
      <c r="AB19" s="12" t="str">
        <f t="shared" si="9"/>
        <v/>
      </c>
    </row>
    <row r="20" spans="1:28" s="12" customFormat="1" ht="20" customHeight="1">
      <c r="A20" s="112"/>
      <c r="B20" s="113"/>
      <c r="C20" s="114"/>
      <c r="D20" s="115"/>
      <c r="E20" s="116"/>
      <c r="F20" s="117"/>
      <c r="G20" s="118"/>
      <c r="H20" s="122"/>
      <c r="I20" s="123"/>
      <c r="J20" s="124"/>
      <c r="K20" s="119"/>
      <c r="L20" s="120"/>
      <c r="M20" s="120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 t="shared" si="4"/>
        <v/>
      </c>
      <c r="S20" s="79"/>
      <c r="T20" s="80"/>
      <c r="U20" s="78" t="str">
        <f t="shared" si="5"/>
        <v/>
      </c>
      <c r="V20" s="132">
        <f>R5</f>
        <v>44695</v>
      </c>
      <c r="W20" s="121" t="b">
        <f t="shared" si="6"/>
        <v>0</v>
      </c>
      <c r="X20" s="121">
        <f t="shared" si="7"/>
        <v>0</v>
      </c>
      <c r="Y20" s="12">
        <f t="shared" si="8"/>
        <v>0</v>
      </c>
      <c r="Z20" s="12" t="b">
        <f>IF(Y20=1,LOOKUP(X20,'Meltzer-Faber'!A3:A63,'Meltzer-Faber'!B3:B63))</f>
        <v>0</v>
      </c>
      <c r="AA20" s="12" t="b">
        <f>IF(Y20=1,LOOKUP(X20,'Meltzer-Faber'!A3:A63,'Meltzer-Faber'!C3:C63))</f>
        <v>0</v>
      </c>
      <c r="AB20" s="12" t="str">
        <f t="shared" si="9"/>
        <v/>
      </c>
    </row>
    <row r="21" spans="1:28" s="12" customFormat="1" ht="20" customHeight="1">
      <c r="A21" s="112"/>
      <c r="B21" s="113"/>
      <c r="C21" s="114"/>
      <c r="D21" s="115"/>
      <c r="E21" s="116"/>
      <c r="F21" s="117"/>
      <c r="G21" s="118"/>
      <c r="H21" s="122"/>
      <c r="I21" s="123"/>
      <c r="J21" s="124"/>
      <c r="K21" s="119"/>
      <c r="L21" s="120"/>
      <c r="M21" s="120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 t="shared" si="4"/>
        <v/>
      </c>
      <c r="S21" s="79"/>
      <c r="T21" s="80"/>
      <c r="U21" s="78" t="str">
        <f t="shared" si="5"/>
        <v/>
      </c>
      <c r="V21" s="132">
        <f>R5</f>
        <v>44695</v>
      </c>
      <c r="W21" s="121" t="b">
        <f t="shared" si="6"/>
        <v>0</v>
      </c>
      <c r="X21" s="121">
        <f t="shared" si="7"/>
        <v>0</v>
      </c>
      <c r="Y21" s="12">
        <f t="shared" si="8"/>
        <v>0</v>
      </c>
      <c r="Z21" s="12" t="b">
        <f>IF(Y21=1,LOOKUP(X21,'Meltzer-Faber'!A3:A63,'Meltzer-Faber'!B3:B63))</f>
        <v>0</v>
      </c>
      <c r="AA21" s="12" t="b">
        <f>IF(Y21=1,LOOKUP(X21,'Meltzer-Faber'!A3:A63,'Meltzer-Faber'!C3:C63))</f>
        <v>0</v>
      </c>
      <c r="AB21" s="12" t="str">
        <f t="shared" si="9"/>
        <v/>
      </c>
    </row>
    <row r="22" spans="1:28" s="12" customFormat="1" ht="20" customHeight="1">
      <c r="A22" s="112"/>
      <c r="B22" s="113"/>
      <c r="C22" s="114"/>
      <c r="D22" s="115"/>
      <c r="E22" s="116"/>
      <c r="F22" s="117"/>
      <c r="G22" s="118"/>
      <c r="H22" s="122"/>
      <c r="I22" s="123"/>
      <c r="J22" s="124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 t="shared" si="4"/>
        <v/>
      </c>
      <c r="S22" s="79"/>
      <c r="T22" s="80"/>
      <c r="U22" s="78" t="str">
        <f t="shared" si="5"/>
        <v/>
      </c>
      <c r="V22" s="132">
        <f>R5</f>
        <v>44695</v>
      </c>
      <c r="W22" s="121" t="b">
        <f t="shared" si="6"/>
        <v>0</v>
      </c>
      <c r="X22" s="121">
        <f t="shared" si="7"/>
        <v>0</v>
      </c>
      <c r="Y22" s="12">
        <f t="shared" si="8"/>
        <v>0</v>
      </c>
      <c r="Z22" s="12" t="b">
        <f>IF(Y22=1,LOOKUP(X22,'Meltzer-Faber'!A3:A63,'Meltzer-Faber'!B3:B63))</f>
        <v>0</v>
      </c>
      <c r="AA22" s="12" t="b">
        <f>IF(Y22=1,LOOKUP(X22,'Meltzer-Faber'!A3:A63,'Meltzer-Faber'!C3:C63))</f>
        <v>0</v>
      </c>
      <c r="AB22" s="12" t="str">
        <f t="shared" si="9"/>
        <v/>
      </c>
    </row>
    <row r="23" spans="1:28" s="12" customFormat="1" ht="20" customHeight="1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 t="shared" si="4"/>
        <v/>
      </c>
      <c r="S23" s="79"/>
      <c r="T23" s="80"/>
      <c r="U23" s="78" t="str">
        <f t="shared" si="5"/>
        <v/>
      </c>
      <c r="V23" s="132">
        <f>R5</f>
        <v>44695</v>
      </c>
      <c r="W23" s="121" t="b">
        <f t="shared" si="6"/>
        <v>0</v>
      </c>
      <c r="X23" s="121">
        <f t="shared" si="7"/>
        <v>0</v>
      </c>
      <c r="Y23" s="12">
        <f t="shared" si="8"/>
        <v>0</v>
      </c>
      <c r="Z23" s="12" t="b">
        <f>IF(Y23=1,LOOKUP(X23,'Meltzer-Faber'!A3:A63,'Meltzer-Faber'!B3:B63))</f>
        <v>0</v>
      </c>
      <c r="AA23" s="12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>
      <c r="A24" s="112"/>
      <c r="B24" s="88"/>
      <c r="C24" s="114"/>
      <c r="D24" s="81"/>
      <c r="E24" s="82"/>
      <c r="F24" s="83"/>
      <c r="G24" s="84"/>
      <c r="H24" s="126"/>
      <c r="I24" s="127"/>
      <c r="J24" s="128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 t="shared" si="4"/>
        <v/>
      </c>
      <c r="S24" s="86"/>
      <c r="T24" s="87"/>
      <c r="U24" s="78" t="str">
        <f t="shared" si="5"/>
        <v/>
      </c>
      <c r="V24" s="132">
        <f>R5</f>
        <v>44695</v>
      </c>
      <c r="W24" s="121" t="b">
        <f t="shared" si="6"/>
        <v>0</v>
      </c>
      <c r="X24" s="121">
        <f t="shared" si="7"/>
        <v>0</v>
      </c>
      <c r="Y24" s="12">
        <f t="shared" si="8"/>
        <v>0</v>
      </c>
      <c r="Z24" s="12" t="b">
        <f>IF(Y24=1,LOOKUP(X24,'Meltzer-Faber'!A3:A63,'Meltzer-Faber'!B3:B63))</f>
        <v>0</v>
      </c>
      <c r="AA24" s="12" t="b">
        <f>IF(Y24=1,LOOKUP(X24,'Meltzer-Faber'!A3:A63,'Meltzer-Faber'!C3:C63))</f>
        <v>0</v>
      </c>
      <c r="AB24" s="12" t="str">
        <f t="shared" si="9"/>
        <v/>
      </c>
    </row>
    <row r="25" spans="1:28" s="8" customFormat="1" ht="9" customHeight="1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  <c r="Y25" s="12"/>
    </row>
    <row r="26" spans="1:28" customFormat="1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8" s="7" customFormat="1" ht="14">
      <c r="A27" s="7" t="s">
        <v>17</v>
      </c>
      <c r="B27"/>
      <c r="C27" s="198" t="s">
        <v>76</v>
      </c>
      <c r="D27" s="198"/>
      <c r="E27" s="198"/>
      <c r="F27" s="198"/>
      <c r="G27" s="46" t="s">
        <v>29</v>
      </c>
      <c r="H27" s="47">
        <v>1</v>
      </c>
      <c r="I27" s="199" t="s">
        <v>77</v>
      </c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</row>
    <row r="28" spans="1:28" s="7" customFormat="1" ht="14">
      <c r="B28"/>
      <c r="C28" s="195"/>
      <c r="D28" s="195"/>
      <c r="E28" s="195"/>
      <c r="F28" s="195"/>
      <c r="G28" s="48" t="s">
        <v>20</v>
      </c>
      <c r="H28" s="47">
        <v>2</v>
      </c>
      <c r="I28" s="197" t="s">
        <v>80</v>
      </c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</row>
    <row r="29" spans="1:28" s="7" customFormat="1" ht="14">
      <c r="A29" s="49" t="s">
        <v>30</v>
      </c>
      <c r="B29"/>
      <c r="C29" s="198"/>
      <c r="D29" s="198"/>
      <c r="E29" s="198"/>
      <c r="F29" s="198"/>
      <c r="G29" s="50"/>
      <c r="H29" s="47">
        <v>3</v>
      </c>
      <c r="I29" s="197" t="s">
        <v>79</v>
      </c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</row>
    <row r="30" spans="1:28" ht="14">
      <c r="A30" s="6"/>
      <c r="B30"/>
      <c r="C30" s="198"/>
      <c r="D30" s="198"/>
      <c r="E30" s="198"/>
      <c r="F30" s="198"/>
      <c r="G30" s="34"/>
      <c r="H30" s="32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</row>
    <row r="31" spans="1:28" ht="14">
      <c r="A31" s="7"/>
      <c r="B31"/>
      <c r="C31" s="198"/>
      <c r="D31" s="198"/>
      <c r="E31" s="198"/>
      <c r="F31" s="198"/>
      <c r="G31" s="52" t="s">
        <v>31</v>
      </c>
      <c r="H31" s="190" t="s">
        <v>81</v>
      </c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</row>
    <row r="32" spans="1:28" ht="14">
      <c r="C32" s="38"/>
      <c r="D32" s="33"/>
      <c r="E32" s="33"/>
      <c r="F32" s="34"/>
      <c r="G32" s="52" t="s">
        <v>32</v>
      </c>
      <c r="H32" s="190" t="s">
        <v>82</v>
      </c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</row>
    <row r="33" spans="1:20" ht="14">
      <c r="A33" s="7" t="s">
        <v>18</v>
      </c>
      <c r="B33"/>
      <c r="C33" s="198" t="s">
        <v>64</v>
      </c>
      <c r="D33" s="198"/>
      <c r="E33" s="198"/>
      <c r="F33" s="198"/>
      <c r="G33" s="52" t="s">
        <v>33</v>
      </c>
      <c r="H33" s="190" t="s">
        <v>174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</row>
    <row r="34" spans="1:20" ht="14">
      <c r="C34" s="198"/>
      <c r="D34" s="198"/>
      <c r="E34" s="198"/>
      <c r="F34" s="198"/>
      <c r="G34" s="52"/>
      <c r="H34" s="31"/>
      <c r="I34" s="55"/>
    </row>
    <row r="35" spans="1:20" ht="14">
      <c r="A35" s="47" t="s">
        <v>34</v>
      </c>
      <c r="B35" s="56"/>
      <c r="C35" s="198" t="s">
        <v>90</v>
      </c>
      <c r="D35" s="198"/>
      <c r="E35" s="198"/>
      <c r="F35" s="198"/>
      <c r="G35" s="52" t="s">
        <v>22</v>
      </c>
      <c r="H35" s="216" t="s">
        <v>176</v>
      </c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</row>
    <row r="36" spans="1:20" ht="14">
      <c r="C36" s="198"/>
      <c r="D36" s="198"/>
      <c r="E36" s="198"/>
      <c r="F36" s="198"/>
      <c r="G36" s="52"/>
      <c r="H36" s="216" t="s">
        <v>177</v>
      </c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</row>
    <row r="37" spans="1:20" ht="14">
      <c r="A37" s="56" t="s">
        <v>21</v>
      </c>
      <c r="B37" s="56"/>
      <c r="C37" s="35" t="s">
        <v>43</v>
      </c>
      <c r="D37" s="36"/>
      <c r="E37" s="36"/>
      <c r="F37" s="37"/>
      <c r="G37" s="5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</row>
    <row r="38" spans="1:20" ht="14">
      <c r="A38" s="57"/>
      <c r="B38" s="57"/>
      <c r="C38" s="58"/>
      <c r="D38" s="33"/>
      <c r="E38" s="33"/>
      <c r="F38" s="34"/>
      <c r="G38" s="5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</row>
    <row r="39" spans="1:20" ht="14">
      <c r="C39" s="3"/>
      <c r="D39" s="4"/>
      <c r="E39" s="4"/>
      <c r="F39" s="5"/>
      <c r="G39" s="5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</row>
    <row r="40" spans="1:20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19" priority="1" stopIfTrue="1" operator="between">
      <formula>1</formula>
      <formula>300</formula>
    </cfRule>
    <cfRule type="cellIs" dxfId="18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 xr:uid="{00000000-0002-0000-0200-000000000000}">
      <formula1>"40,45,49,55,59,64,71,76,81,+81,'+81,81+,87,+87,'+87,87+,49,55,61,67,73,81,89,96,102,+102,'+102,102+,109,+109,'+109,109+,"</formula1>
    </dataValidation>
    <dataValidation type="list" allowBlank="1" showInputMessage="1" showErrorMessage="1" errorTitle="Feil_i_kategori" error="Feil verdi i kategori" sqref="C9:C24" xr:uid="{00000000-0002-0000-0200-000001000000}">
      <formula1>"UM,JM,SM,UK,JK,SK,M1,M2,M3,M4,M5,M6,M8,M9,M10,K1,K2,K3,K4,K5,K6,K7,K8,K9,K10"</formula1>
    </dataValidation>
  </dataValidations>
  <pageMargins left="0.27559055118110198" right="0.35433070866141703" top="0.27559055118110198" bottom="0.27559055118110198" header="0.5" footer="0.5"/>
  <pageSetup paperSize="9" scale="81" orientation="landscape" horizontalDpi="360" verticalDpi="36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>
    <pageSetUpPr autoPageBreaks="0" fitToPage="1"/>
  </sheetPr>
  <dimension ref="A1:AB40"/>
  <sheetViews>
    <sheetView showGridLines="0" showRowColHeaders="0" showZeros="0" showOutlineSymbols="0" topLeftCell="A2" zoomScaleSheetLayoutView="75" workbookViewId="0">
      <selection activeCell="I29" sqref="I29:T29"/>
    </sheetView>
  </sheetViews>
  <sheetFormatPr baseColWidth="10" defaultColWidth="9.19921875" defaultRowHeight="13"/>
  <cols>
    <col min="1" max="1" width="6.3984375" style="2" customWidth="1"/>
    <col min="2" max="2" width="8.59765625" style="2" customWidth="1"/>
    <col min="3" max="3" width="6.3984375" style="59" customWidth="1"/>
    <col min="4" max="4" width="10.59765625" style="2" customWidth="1"/>
    <col min="5" max="5" width="3.796875" style="2" customWidth="1"/>
    <col min="6" max="6" width="27.59765625" style="6" customWidth="1"/>
    <col min="7" max="7" width="20.3984375" style="6" customWidth="1"/>
    <col min="8" max="8" width="7.19921875" style="2" customWidth="1"/>
    <col min="9" max="9" width="7.19921875" style="53" customWidth="1"/>
    <col min="10" max="13" width="7.19921875" style="2" customWidth="1"/>
    <col min="14" max="16" width="7.59765625" style="2" customWidth="1"/>
    <col min="17" max="18" width="10.59765625" style="51" customWidth="1"/>
    <col min="19" max="19" width="5.59765625" style="51" customWidth="1"/>
    <col min="20" max="20" width="5.59765625" style="5" customWidth="1"/>
    <col min="21" max="21" width="14.19921875" style="5" customWidth="1"/>
    <col min="22" max="28" width="9.19921875" style="5" hidden="1" customWidth="1"/>
    <col min="29" max="16384" width="9.19921875" style="5"/>
  </cols>
  <sheetData>
    <row r="1" spans="1:28" ht="53.25" customHeight="1">
      <c r="F1" s="191" t="s">
        <v>40</v>
      </c>
      <c r="G1" s="191"/>
      <c r="H1" s="191"/>
      <c r="I1" s="191"/>
      <c r="J1" s="191"/>
      <c r="K1" s="191"/>
      <c r="L1" s="191"/>
      <c r="M1" s="191"/>
      <c r="N1" s="191"/>
      <c r="O1" s="191"/>
      <c r="P1" s="191"/>
      <c r="T1" s="51"/>
    </row>
    <row r="2" spans="1:28" ht="24.75" customHeight="1">
      <c r="F2" s="192" t="s">
        <v>35</v>
      </c>
      <c r="G2" s="192"/>
      <c r="H2" s="192"/>
      <c r="I2" s="192"/>
      <c r="J2" s="192"/>
      <c r="K2" s="192"/>
      <c r="L2" s="192"/>
      <c r="M2" s="192"/>
      <c r="N2" s="192"/>
      <c r="O2" s="192"/>
      <c r="P2" s="192"/>
      <c r="T2" s="51"/>
    </row>
    <row r="3" spans="1:28">
      <c r="T3" s="51"/>
    </row>
    <row r="4" spans="1:28" ht="12" customHeight="1">
      <c r="T4" s="51"/>
    </row>
    <row r="5" spans="1:28" s="7" customFormat="1" ht="15" customHeight="1">
      <c r="A5" s="60"/>
      <c r="B5" s="108" t="s">
        <v>26</v>
      </c>
      <c r="C5" s="193" t="s">
        <v>58</v>
      </c>
      <c r="D5" s="193"/>
      <c r="E5" s="193"/>
      <c r="F5" s="193"/>
      <c r="G5" s="109" t="s">
        <v>0</v>
      </c>
      <c r="H5" s="194" t="s">
        <v>62</v>
      </c>
      <c r="I5" s="194"/>
      <c r="J5" s="194"/>
      <c r="K5" s="194"/>
      <c r="L5" s="108" t="s">
        <v>1</v>
      </c>
      <c r="M5" s="196" t="s">
        <v>63</v>
      </c>
      <c r="N5" s="196"/>
      <c r="O5" s="196"/>
      <c r="P5" s="196"/>
      <c r="Q5" s="108" t="s">
        <v>2</v>
      </c>
      <c r="R5" s="133">
        <v>44695</v>
      </c>
      <c r="S5" s="137" t="s">
        <v>25</v>
      </c>
      <c r="T5" s="110">
        <v>4</v>
      </c>
    </row>
    <row r="6" spans="1:28">
      <c r="T6" s="51"/>
      <c r="Z6" s="5" t="s">
        <v>52</v>
      </c>
      <c r="AA6" s="5" t="s">
        <v>55</v>
      </c>
      <c r="AB6" s="5" t="s">
        <v>52</v>
      </c>
    </row>
    <row r="7" spans="1:28" s="1" customFormat="1" ht="14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  <c r="Z7" s="1" t="s">
        <v>53</v>
      </c>
      <c r="AA7" s="1" t="s">
        <v>53</v>
      </c>
      <c r="AB7" s="1" t="s">
        <v>53</v>
      </c>
    </row>
    <row r="8" spans="1:28" s="1" customFormat="1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  <c r="W8" s="1" t="s">
        <v>51</v>
      </c>
      <c r="X8" s="1" t="s">
        <v>39</v>
      </c>
      <c r="Y8" s="1" t="s">
        <v>42</v>
      </c>
      <c r="Z8" s="1" t="s">
        <v>54</v>
      </c>
      <c r="AA8" s="1" t="s">
        <v>56</v>
      </c>
      <c r="AB8" s="1" t="s">
        <v>57</v>
      </c>
    </row>
    <row r="9" spans="1:28" s="12" customFormat="1" ht="20" customHeight="1">
      <c r="A9" s="147">
        <v>55</v>
      </c>
      <c r="B9" s="212">
        <v>54.71</v>
      </c>
      <c r="C9" s="164" t="s">
        <v>139</v>
      </c>
      <c r="D9" s="165">
        <v>32020</v>
      </c>
      <c r="E9" s="150">
        <v>35</v>
      </c>
      <c r="F9" s="179" t="s">
        <v>140</v>
      </c>
      <c r="G9" s="166" t="s">
        <v>67</v>
      </c>
      <c r="H9" s="168">
        <v>55</v>
      </c>
      <c r="I9" s="168">
        <v>57</v>
      </c>
      <c r="J9" s="168">
        <v>-60</v>
      </c>
      <c r="K9" s="168">
        <v>-72</v>
      </c>
      <c r="L9" s="120">
        <v>72</v>
      </c>
      <c r="M9" s="120">
        <v>74</v>
      </c>
      <c r="N9" s="74">
        <f t="shared" ref="N9:N24" si="0">IF(MAX(H9:J9)&lt;0,0,TRUNC(MAX(H9:J9)/1)*1)</f>
        <v>57</v>
      </c>
      <c r="O9" s="74">
        <f t="shared" ref="O9:O24" si="1">IF(MAX(K9:M9)&lt;0,0,TRUNC(MAX(K9:M9)/1)*1)</f>
        <v>74</v>
      </c>
      <c r="P9" s="74">
        <f t="shared" ref="P9:P23" si="2">IF(N9=0,0,IF(O9=0,0,SUM(N9:O9)))</f>
        <v>131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188.30398359268571</v>
      </c>
      <c r="R9" s="75">
        <f>IF(Y9=1,Q9*AB9,"")</f>
        <v>201.86187041135909</v>
      </c>
      <c r="S9" s="76">
        <v>1</v>
      </c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1.4374349892571427</v>
      </c>
      <c r="V9" s="132">
        <f>R5</f>
        <v>44695</v>
      </c>
      <c r="W9" s="121" t="str">
        <f>IF(ISNUMBER(FIND("M",C9)),"m",IF(ISNUMBER(FIND("K",C9)),"k"))</f>
        <v>k</v>
      </c>
      <c r="X9" s="121">
        <f>IF(OR(D9="",V9=""),0,(YEAR(V9)-YEAR(D9)))</f>
        <v>35</v>
      </c>
      <c r="Y9" s="12">
        <f>IF(X9&gt;34,1,0)</f>
        <v>1</v>
      </c>
      <c r="Z9" s="12">
        <f>IF(Y9=1,LOOKUP(X9,'Meltzer-Faber'!A3:A63,'Meltzer-Faber'!B3:B63))</f>
        <v>1.0720000000000001</v>
      </c>
      <c r="AA9" s="12">
        <f>IF(Y9=1,LOOKUP(X9,'Meltzer-Faber'!A3:A63,'Meltzer-Faber'!C3:C63))</f>
        <v>1.0720000000000001</v>
      </c>
      <c r="AB9" s="12">
        <f>IF(W9="m",Z9,IF(W9="k",AA9,""))</f>
        <v>1.0720000000000001</v>
      </c>
    </row>
    <row r="10" spans="1:28" s="12" customFormat="1" ht="20" customHeight="1">
      <c r="A10" s="183">
        <v>59</v>
      </c>
      <c r="B10" s="213">
        <v>57.24</v>
      </c>
      <c r="C10" s="184" t="s">
        <v>139</v>
      </c>
      <c r="D10" s="185">
        <v>31729</v>
      </c>
      <c r="E10" s="186">
        <v>36</v>
      </c>
      <c r="F10" s="187" t="s">
        <v>141</v>
      </c>
      <c r="G10" s="188" t="s">
        <v>69</v>
      </c>
      <c r="H10" s="189">
        <v>30</v>
      </c>
      <c r="I10" s="189">
        <v>33</v>
      </c>
      <c r="J10" s="189">
        <v>35</v>
      </c>
      <c r="K10" s="189">
        <v>38</v>
      </c>
      <c r="L10" s="120">
        <v>-41</v>
      </c>
      <c r="M10" s="120">
        <v>43</v>
      </c>
      <c r="N10" s="74">
        <f t="shared" si="0"/>
        <v>35</v>
      </c>
      <c r="O10" s="74">
        <f t="shared" si="1"/>
        <v>43</v>
      </c>
      <c r="P10" s="74">
        <f t="shared" si="2"/>
        <v>78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108.68947111072954</v>
      </c>
      <c r="R10" s="75">
        <f t="shared" ref="R10:R24" si="4">IF(Y10=1,Q10*AB10,"")</f>
        <v>117.81938668403083</v>
      </c>
      <c r="S10" s="79">
        <v>3</v>
      </c>
      <c r="T10" s="80"/>
      <c r="U10" s="78">
        <f t="shared" ref="U10:U24" si="5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1.3934547578298659</v>
      </c>
      <c r="V10" s="132">
        <f>R5</f>
        <v>44695</v>
      </c>
      <c r="W10" s="121" t="str">
        <f t="shared" ref="W10:W24" si="6">IF(ISNUMBER(FIND("M",C10)),"m",IF(ISNUMBER(FIND("K",C10)),"k"))</f>
        <v>k</v>
      </c>
      <c r="X10" s="121">
        <f t="shared" ref="X10:X24" si="7">IF(OR(D10="",V10=""),0,(YEAR(V10)-YEAR(D10)))</f>
        <v>36</v>
      </c>
      <c r="Y10" s="12">
        <f t="shared" ref="Y10:Y24" si="8">IF(X10&gt;34,1,0)</f>
        <v>1</v>
      </c>
      <c r="Z10" s="12">
        <f>IF(Y10=1,LOOKUP(X10,'Meltzer-Faber'!A3:A63,'Meltzer-Faber'!B3:B63))</f>
        <v>1.083</v>
      </c>
      <c r="AA10" s="12">
        <f>IF(Y10=1,LOOKUP(X10,'Meltzer-Faber'!A3:A63,'Meltzer-Faber'!C3:C63))</f>
        <v>1.0840000000000001</v>
      </c>
      <c r="AB10" s="12">
        <f t="shared" ref="AB10:AB24" si="9">IF(W10="m",Z10,IF(W10="k",AA10,""))</f>
        <v>1.0840000000000001</v>
      </c>
    </row>
    <row r="11" spans="1:28" s="12" customFormat="1" ht="20" customHeight="1">
      <c r="A11" s="153">
        <v>59</v>
      </c>
      <c r="B11" s="211">
        <v>57.95</v>
      </c>
      <c r="C11" s="170" t="s">
        <v>139</v>
      </c>
      <c r="D11" s="155">
        <v>31446</v>
      </c>
      <c r="E11" s="156">
        <v>37</v>
      </c>
      <c r="F11" s="157" t="s">
        <v>142</v>
      </c>
      <c r="G11" s="162" t="s">
        <v>68</v>
      </c>
      <c r="H11" s="171">
        <v>46</v>
      </c>
      <c r="I11" s="171">
        <v>48</v>
      </c>
      <c r="J11" s="171">
        <v>51</v>
      </c>
      <c r="K11" s="171">
        <v>64</v>
      </c>
      <c r="L11" s="120">
        <v>-67</v>
      </c>
      <c r="M11" s="120">
        <v>-67</v>
      </c>
      <c r="N11" s="74">
        <f t="shared" si="0"/>
        <v>51</v>
      </c>
      <c r="O11" s="74">
        <f t="shared" si="1"/>
        <v>64</v>
      </c>
      <c r="P11" s="74">
        <f t="shared" si="2"/>
        <v>115</v>
      </c>
      <c r="Q11" s="75">
        <f t="shared" si="3"/>
        <v>158.93348283820708</v>
      </c>
      <c r="R11" s="75">
        <f t="shared" si="4"/>
        <v>172.28389539661649</v>
      </c>
      <c r="S11" s="79">
        <v>2</v>
      </c>
      <c r="T11" s="80"/>
      <c r="U11" s="78">
        <f t="shared" si="5"/>
        <v>1.3820302855496269</v>
      </c>
      <c r="V11" s="132">
        <f>R5</f>
        <v>44695</v>
      </c>
      <c r="W11" s="121" t="str">
        <f t="shared" si="6"/>
        <v>k</v>
      </c>
      <c r="X11" s="121">
        <f t="shared" si="7"/>
        <v>36</v>
      </c>
      <c r="Y11" s="12">
        <f t="shared" si="8"/>
        <v>1</v>
      </c>
      <c r="Z11" s="12">
        <f>IF(Y11=1,LOOKUP(X11,'Meltzer-Faber'!A3:A63,'Meltzer-Faber'!B3:B63))</f>
        <v>1.083</v>
      </c>
      <c r="AA11" s="12">
        <f>IF(Y11=1,LOOKUP(X11,'Meltzer-Faber'!A3:A63,'Meltzer-Faber'!C3:C63))</f>
        <v>1.0840000000000001</v>
      </c>
      <c r="AB11" s="12">
        <f t="shared" si="9"/>
        <v>1.0840000000000001</v>
      </c>
    </row>
    <row r="12" spans="1:28" s="12" customFormat="1" ht="20" customHeight="1">
      <c r="A12" s="153">
        <v>59</v>
      </c>
      <c r="B12" s="211">
        <v>57.89</v>
      </c>
      <c r="C12" s="170" t="s">
        <v>139</v>
      </c>
      <c r="D12" s="155">
        <v>31091</v>
      </c>
      <c r="E12" s="156">
        <v>38</v>
      </c>
      <c r="F12" s="157" t="s">
        <v>143</v>
      </c>
      <c r="G12" s="162" t="s">
        <v>138</v>
      </c>
      <c r="H12" s="171">
        <v>45</v>
      </c>
      <c r="I12" s="171">
        <v>48</v>
      </c>
      <c r="J12" s="171">
        <v>51</v>
      </c>
      <c r="K12" s="171">
        <v>63</v>
      </c>
      <c r="L12" s="125">
        <v>67</v>
      </c>
      <c r="M12" s="120">
        <v>71</v>
      </c>
      <c r="N12" s="74">
        <f t="shared" si="0"/>
        <v>51</v>
      </c>
      <c r="O12" s="74">
        <f t="shared" si="1"/>
        <v>71</v>
      </c>
      <c r="P12" s="74">
        <f t="shared" si="2"/>
        <v>122</v>
      </c>
      <c r="Q12" s="75">
        <f t="shared" si="3"/>
        <v>168.72370451183801</v>
      </c>
      <c r="R12" s="75">
        <f t="shared" si="4"/>
        <v>185.08990384948629</v>
      </c>
      <c r="S12" s="79">
        <v>1</v>
      </c>
      <c r="T12" s="80" t="s">
        <v>20</v>
      </c>
      <c r="U12" s="78">
        <f t="shared" si="5"/>
        <v>1.3829811845232625</v>
      </c>
      <c r="V12" s="132">
        <f>R5</f>
        <v>44695</v>
      </c>
      <c r="W12" s="121" t="str">
        <f t="shared" si="6"/>
        <v>k</v>
      </c>
      <c r="X12" s="121">
        <f t="shared" si="7"/>
        <v>37</v>
      </c>
      <c r="Y12" s="12">
        <f t="shared" si="8"/>
        <v>1</v>
      </c>
      <c r="Z12" s="12">
        <f>IF(Y12=1,LOOKUP(X12,'Meltzer-Faber'!A3:A63,'Meltzer-Faber'!B3:B63))</f>
        <v>1.0960000000000001</v>
      </c>
      <c r="AA12" s="12">
        <f>IF(Y12=1,LOOKUP(X12,'Meltzer-Faber'!A3:A63,'Meltzer-Faber'!C3:C63))</f>
        <v>1.097</v>
      </c>
      <c r="AB12" s="12">
        <f t="shared" si="9"/>
        <v>1.097</v>
      </c>
    </row>
    <row r="13" spans="1:28" s="12" customFormat="1" ht="20" customHeight="1">
      <c r="A13" s="153">
        <v>71</v>
      </c>
      <c r="B13" s="211">
        <v>70.58</v>
      </c>
      <c r="C13" s="170" t="s">
        <v>139</v>
      </c>
      <c r="D13" s="155">
        <v>30454</v>
      </c>
      <c r="E13" s="156">
        <v>39</v>
      </c>
      <c r="F13" s="157" t="s">
        <v>144</v>
      </c>
      <c r="G13" s="162" t="s">
        <v>138</v>
      </c>
      <c r="H13" s="171">
        <v>45</v>
      </c>
      <c r="I13" s="171">
        <v>50</v>
      </c>
      <c r="J13" s="171">
        <v>53</v>
      </c>
      <c r="K13" s="171">
        <v>-65</v>
      </c>
      <c r="L13" s="120">
        <v>65</v>
      </c>
      <c r="M13" s="120">
        <v>67</v>
      </c>
      <c r="N13" s="74">
        <f t="shared" si="0"/>
        <v>53</v>
      </c>
      <c r="O13" s="74">
        <f t="shared" si="1"/>
        <v>67</v>
      </c>
      <c r="P13" s="74">
        <f t="shared" si="2"/>
        <v>120</v>
      </c>
      <c r="Q13" s="75">
        <f t="shared" si="3"/>
        <v>147.4414749394038</v>
      </c>
      <c r="R13" s="75">
        <f t="shared" si="4"/>
        <v>165.72421783188989</v>
      </c>
      <c r="S13" s="79">
        <v>1</v>
      </c>
      <c r="T13" s="80" t="s">
        <v>20</v>
      </c>
      <c r="U13" s="78">
        <f t="shared" si="5"/>
        <v>1.228678957828365</v>
      </c>
      <c r="V13" s="132">
        <f>R5</f>
        <v>44695</v>
      </c>
      <c r="W13" s="121" t="str">
        <f t="shared" si="6"/>
        <v>k</v>
      </c>
      <c r="X13" s="121">
        <f t="shared" si="7"/>
        <v>39</v>
      </c>
      <c r="Y13" s="12">
        <f t="shared" si="8"/>
        <v>1</v>
      </c>
      <c r="Z13" s="12">
        <f>IF(Y13=1,LOOKUP(X13,'Meltzer-Faber'!A3:A63,'Meltzer-Faber'!B3:B63))</f>
        <v>1.1220000000000001</v>
      </c>
      <c r="AA13" s="12">
        <f>IF(Y13=1,LOOKUP(X13,'Meltzer-Faber'!A3:A63,'Meltzer-Faber'!C3:C63))</f>
        <v>1.1240000000000001</v>
      </c>
      <c r="AB13" s="12">
        <f t="shared" si="9"/>
        <v>1.1240000000000001</v>
      </c>
    </row>
    <row r="14" spans="1:28" s="12" customFormat="1" ht="20" customHeight="1">
      <c r="A14" s="153">
        <v>87</v>
      </c>
      <c r="B14" s="211">
        <v>85.73</v>
      </c>
      <c r="C14" s="173" t="s">
        <v>139</v>
      </c>
      <c r="D14" s="173">
        <v>30626</v>
      </c>
      <c r="E14" s="156">
        <v>41</v>
      </c>
      <c r="F14" s="161" t="s">
        <v>145</v>
      </c>
      <c r="G14" s="174" t="s">
        <v>70</v>
      </c>
      <c r="H14" s="175">
        <v>37</v>
      </c>
      <c r="I14" s="171">
        <v>41</v>
      </c>
      <c r="J14" s="171">
        <v>44</v>
      </c>
      <c r="K14" s="171">
        <v>58</v>
      </c>
      <c r="L14" s="120">
        <v>63</v>
      </c>
      <c r="M14" s="120">
        <v>-65</v>
      </c>
      <c r="N14" s="74">
        <f t="shared" si="0"/>
        <v>44</v>
      </c>
      <c r="O14" s="74">
        <f t="shared" si="1"/>
        <v>63</v>
      </c>
      <c r="P14" s="74">
        <f t="shared" si="2"/>
        <v>107</v>
      </c>
      <c r="Q14" s="75">
        <f t="shared" si="3"/>
        <v>120.14311330392</v>
      </c>
      <c r="R14" s="75">
        <f t="shared" si="4"/>
        <v>135.04085935360609</v>
      </c>
      <c r="S14" s="79">
        <v>1</v>
      </c>
      <c r="T14" s="80" t="s">
        <v>20</v>
      </c>
      <c r="U14" s="78">
        <f t="shared" si="5"/>
        <v>1.1228328346160747</v>
      </c>
      <c r="V14" s="132">
        <f>R5</f>
        <v>44695</v>
      </c>
      <c r="W14" s="121" t="str">
        <f t="shared" si="6"/>
        <v>k</v>
      </c>
      <c r="X14" s="121">
        <f t="shared" si="7"/>
        <v>39</v>
      </c>
      <c r="Y14" s="12">
        <f t="shared" si="8"/>
        <v>1</v>
      </c>
      <c r="Z14" s="12">
        <f>IF(Y14=1,LOOKUP(X14,'Meltzer-Faber'!A3:A63,'Meltzer-Faber'!B3:B63))</f>
        <v>1.1220000000000001</v>
      </c>
      <c r="AA14" s="12">
        <f>IF(Y14=1,LOOKUP(X14,'Meltzer-Faber'!A3:A63,'Meltzer-Faber'!C3:C63))</f>
        <v>1.1240000000000001</v>
      </c>
      <c r="AB14" s="12">
        <f t="shared" si="9"/>
        <v>1.1240000000000001</v>
      </c>
    </row>
    <row r="15" spans="1:28" s="12" customFormat="1" ht="20" customHeight="1">
      <c r="A15" s="153"/>
      <c r="B15" s="180"/>
      <c r="C15" s="173"/>
      <c r="D15" s="173"/>
      <c r="E15" s="156"/>
      <c r="F15" s="161"/>
      <c r="G15" s="174"/>
      <c r="H15" s="175"/>
      <c r="I15" s="171"/>
      <c r="J15" s="171"/>
      <c r="K15" s="171"/>
      <c r="L15" s="120"/>
      <c r="M15" s="120"/>
      <c r="N15" s="74">
        <f t="shared" si="0"/>
        <v>0</v>
      </c>
      <c r="O15" s="74">
        <f t="shared" si="1"/>
        <v>0</v>
      </c>
      <c r="P15" s="74">
        <f t="shared" si="2"/>
        <v>0</v>
      </c>
      <c r="Q15" s="75" t="str">
        <f t="shared" si="3"/>
        <v/>
      </c>
      <c r="R15" s="75" t="str">
        <f t="shared" si="4"/>
        <v/>
      </c>
      <c r="S15" s="79"/>
      <c r="T15" s="80"/>
      <c r="U15" s="78" t="str">
        <f t="shared" si="5"/>
        <v/>
      </c>
      <c r="V15" s="132">
        <f>R5</f>
        <v>44695</v>
      </c>
      <c r="W15" s="121" t="b">
        <f t="shared" si="6"/>
        <v>0</v>
      </c>
      <c r="X15" s="121">
        <f t="shared" si="7"/>
        <v>0</v>
      </c>
      <c r="Y15" s="12">
        <f t="shared" si="8"/>
        <v>0</v>
      </c>
      <c r="Z15" s="12" t="b">
        <f>IF(Y15=1,LOOKUP(X15,'Meltzer-Faber'!A3:A63,'Meltzer-Faber'!B3:B63))</f>
        <v>0</v>
      </c>
      <c r="AA15" s="12" t="b">
        <f>IF(Y15=1,LOOKUP(X15,'Meltzer-Faber'!A3:A63,'Meltzer-Faber'!C3:C63))</f>
        <v>0</v>
      </c>
      <c r="AB15" s="12" t="str">
        <f t="shared" si="9"/>
        <v/>
      </c>
    </row>
    <row r="16" spans="1:28" s="12" customFormat="1" ht="20" customHeight="1">
      <c r="A16" s="112"/>
      <c r="B16" s="113"/>
      <c r="C16" s="114"/>
      <c r="D16" s="115"/>
      <c r="E16" s="116"/>
      <c r="F16" s="117"/>
      <c r="G16" s="118"/>
      <c r="H16" s="122"/>
      <c r="I16" s="123"/>
      <c r="J16" s="124"/>
      <c r="K16" s="119"/>
      <c r="L16" s="120"/>
      <c r="M16" s="120"/>
      <c r="N16" s="74">
        <f t="shared" si="0"/>
        <v>0</v>
      </c>
      <c r="O16" s="74">
        <f t="shared" si="1"/>
        <v>0</v>
      </c>
      <c r="P16" s="74">
        <f t="shared" si="2"/>
        <v>0</v>
      </c>
      <c r="Q16" s="75" t="str">
        <f t="shared" si="3"/>
        <v/>
      </c>
      <c r="R16" s="75" t="str">
        <f t="shared" si="4"/>
        <v/>
      </c>
      <c r="S16" s="79"/>
      <c r="T16" s="80"/>
      <c r="U16" s="78" t="str">
        <f t="shared" si="5"/>
        <v/>
      </c>
      <c r="V16" s="132">
        <f>R5</f>
        <v>44695</v>
      </c>
      <c r="W16" s="121" t="b">
        <f t="shared" si="6"/>
        <v>0</v>
      </c>
      <c r="X16" s="121">
        <f t="shared" si="7"/>
        <v>0</v>
      </c>
      <c r="Y16" s="12">
        <f t="shared" si="8"/>
        <v>0</v>
      </c>
      <c r="Z16" s="12" t="b">
        <f>IF(Y16=1,LOOKUP(X16,'Meltzer-Faber'!A3:A63,'Meltzer-Faber'!B3:B63))</f>
        <v>0</v>
      </c>
      <c r="AA16" s="12" t="b">
        <f>IF(Y16=1,LOOKUP(X16,'Meltzer-Faber'!A3:A63,'Meltzer-Faber'!C3:C63))</f>
        <v>0</v>
      </c>
      <c r="AB16" s="12" t="str">
        <f t="shared" si="9"/>
        <v/>
      </c>
    </row>
    <row r="17" spans="1:28" s="12" customFormat="1" ht="20" customHeight="1">
      <c r="A17" s="112"/>
      <c r="B17" s="113"/>
      <c r="C17" s="114"/>
      <c r="D17" s="115"/>
      <c r="E17" s="116"/>
      <c r="F17" s="117"/>
      <c r="G17" s="118"/>
      <c r="H17" s="122"/>
      <c r="I17" s="123"/>
      <c r="J17" s="124"/>
      <c r="K17" s="119"/>
      <c r="L17" s="120"/>
      <c r="M17" s="120"/>
      <c r="N17" s="74">
        <f t="shared" si="0"/>
        <v>0</v>
      </c>
      <c r="O17" s="74">
        <f t="shared" si="1"/>
        <v>0</v>
      </c>
      <c r="P17" s="74">
        <f t="shared" si="2"/>
        <v>0</v>
      </c>
      <c r="Q17" s="75" t="str">
        <f t="shared" si="3"/>
        <v/>
      </c>
      <c r="R17" s="75" t="str">
        <f t="shared" si="4"/>
        <v/>
      </c>
      <c r="S17" s="79"/>
      <c r="T17" s="80"/>
      <c r="U17" s="78" t="str">
        <f t="shared" si="5"/>
        <v/>
      </c>
      <c r="V17" s="132">
        <f>R5</f>
        <v>44695</v>
      </c>
      <c r="W17" s="121" t="b">
        <f t="shared" si="6"/>
        <v>0</v>
      </c>
      <c r="X17" s="121">
        <f t="shared" si="7"/>
        <v>0</v>
      </c>
      <c r="Y17" s="12">
        <f t="shared" si="8"/>
        <v>0</v>
      </c>
      <c r="Z17" s="12" t="b">
        <f>IF(Y17=1,LOOKUP(X17,'Meltzer-Faber'!A3:A63,'Meltzer-Faber'!B3:B63))</f>
        <v>0</v>
      </c>
      <c r="AA17" s="12" t="b">
        <f>IF(Y17=1,LOOKUP(X17,'Meltzer-Faber'!A3:A63,'Meltzer-Faber'!C3:C63))</f>
        <v>0</v>
      </c>
      <c r="AB17" s="12" t="str">
        <f t="shared" si="9"/>
        <v/>
      </c>
    </row>
    <row r="18" spans="1:28" s="12" customFormat="1" ht="20" customHeight="1">
      <c r="A18" s="112"/>
      <c r="B18" s="113"/>
      <c r="C18" s="114"/>
      <c r="D18" s="115"/>
      <c r="E18" s="116"/>
      <c r="F18" s="117"/>
      <c r="G18" s="118"/>
      <c r="H18" s="122"/>
      <c r="I18" s="123"/>
      <c r="J18" s="124"/>
      <c r="K18" s="119"/>
      <c r="L18" s="120"/>
      <c r="M18" s="120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 t="shared" si="4"/>
        <v/>
      </c>
      <c r="S18" s="79"/>
      <c r="T18" s="80" t="s">
        <v>20</v>
      </c>
      <c r="U18" s="78" t="str">
        <f t="shared" si="5"/>
        <v/>
      </c>
      <c r="V18" s="132">
        <f>R5</f>
        <v>44695</v>
      </c>
      <c r="W18" s="121" t="b">
        <f t="shared" si="6"/>
        <v>0</v>
      </c>
      <c r="X18" s="121">
        <f t="shared" si="7"/>
        <v>0</v>
      </c>
      <c r="Y18" s="12">
        <f t="shared" si="8"/>
        <v>0</v>
      </c>
      <c r="Z18" s="12" t="b">
        <f>IF(Y18=1,LOOKUP(X18,'Meltzer-Faber'!A3:A63,'Meltzer-Faber'!B3:B63))</f>
        <v>0</v>
      </c>
      <c r="AA18" s="12" t="b">
        <f>IF(Y18=1,LOOKUP(X18,'Meltzer-Faber'!A3:A63,'Meltzer-Faber'!C3:C63))</f>
        <v>0</v>
      </c>
      <c r="AB18" s="12" t="str">
        <f t="shared" si="9"/>
        <v/>
      </c>
    </row>
    <row r="19" spans="1:28" s="12" customFormat="1" ht="20" customHeight="1">
      <c r="A19" s="112"/>
      <c r="B19" s="113"/>
      <c r="C19" s="114"/>
      <c r="D19" s="115"/>
      <c r="E19" s="116"/>
      <c r="F19" s="117"/>
      <c r="G19" s="118"/>
      <c r="H19" s="122"/>
      <c r="I19" s="123"/>
      <c r="J19" s="124"/>
      <c r="K19" s="119"/>
      <c r="L19" s="120"/>
      <c r="M19" s="120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 t="shared" si="4"/>
        <v/>
      </c>
      <c r="S19" s="79"/>
      <c r="T19" s="80"/>
      <c r="U19" s="78" t="str">
        <f t="shared" si="5"/>
        <v/>
      </c>
      <c r="V19" s="132">
        <f>R5</f>
        <v>44695</v>
      </c>
      <c r="W19" s="121" t="b">
        <f t="shared" si="6"/>
        <v>0</v>
      </c>
      <c r="X19" s="121">
        <f t="shared" si="7"/>
        <v>0</v>
      </c>
      <c r="Y19" s="12">
        <f t="shared" si="8"/>
        <v>0</v>
      </c>
      <c r="Z19" s="12" t="b">
        <f>IF(Y19=1,LOOKUP(X19,'Meltzer-Faber'!A3:A63,'Meltzer-Faber'!B3:B63))</f>
        <v>0</v>
      </c>
      <c r="AA19" s="12" t="b">
        <f>IF(Y19=1,LOOKUP(X19,'Meltzer-Faber'!A3:A63,'Meltzer-Faber'!C3:C63))</f>
        <v>0</v>
      </c>
      <c r="AB19" s="12" t="str">
        <f t="shared" si="9"/>
        <v/>
      </c>
    </row>
    <row r="20" spans="1:28" s="12" customFormat="1" ht="20" customHeight="1">
      <c r="A20" s="112"/>
      <c r="B20" s="113"/>
      <c r="C20" s="114"/>
      <c r="D20" s="115"/>
      <c r="E20" s="116"/>
      <c r="F20" s="117"/>
      <c r="G20" s="118"/>
      <c r="H20" s="122"/>
      <c r="I20" s="123"/>
      <c r="J20" s="124"/>
      <c r="K20" s="119"/>
      <c r="L20" s="120"/>
      <c r="M20" s="120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 t="shared" si="4"/>
        <v/>
      </c>
      <c r="S20" s="79"/>
      <c r="T20" s="80"/>
      <c r="U20" s="78" t="str">
        <f t="shared" si="5"/>
        <v/>
      </c>
      <c r="V20" s="132">
        <f>R5</f>
        <v>44695</v>
      </c>
      <c r="W20" s="121" t="b">
        <f t="shared" si="6"/>
        <v>0</v>
      </c>
      <c r="X20" s="121">
        <f t="shared" si="7"/>
        <v>0</v>
      </c>
      <c r="Y20" s="12">
        <f t="shared" si="8"/>
        <v>0</v>
      </c>
      <c r="Z20" s="12" t="b">
        <f>IF(Y20=1,LOOKUP(X20,'Meltzer-Faber'!A3:A63,'Meltzer-Faber'!B3:B63))</f>
        <v>0</v>
      </c>
      <c r="AA20" s="12" t="b">
        <f>IF(Y20=1,LOOKUP(X20,'Meltzer-Faber'!A3:A63,'Meltzer-Faber'!C3:C63))</f>
        <v>0</v>
      </c>
      <c r="AB20" s="12" t="str">
        <f t="shared" si="9"/>
        <v/>
      </c>
    </row>
    <row r="21" spans="1:28" s="12" customFormat="1" ht="20" customHeight="1">
      <c r="A21" s="112"/>
      <c r="B21" s="113"/>
      <c r="C21" s="114"/>
      <c r="D21" s="115"/>
      <c r="E21" s="116"/>
      <c r="F21" s="117"/>
      <c r="G21" s="118"/>
      <c r="H21" s="122"/>
      <c r="I21" s="123"/>
      <c r="J21" s="124"/>
      <c r="K21" s="119"/>
      <c r="L21" s="120"/>
      <c r="M21" s="120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 t="shared" si="4"/>
        <v/>
      </c>
      <c r="S21" s="79"/>
      <c r="T21" s="80"/>
      <c r="U21" s="78" t="str">
        <f t="shared" si="5"/>
        <v/>
      </c>
      <c r="V21" s="132">
        <f>R5</f>
        <v>44695</v>
      </c>
      <c r="W21" s="121" t="b">
        <f t="shared" si="6"/>
        <v>0</v>
      </c>
      <c r="X21" s="121">
        <f t="shared" si="7"/>
        <v>0</v>
      </c>
      <c r="Y21" s="12">
        <f t="shared" si="8"/>
        <v>0</v>
      </c>
      <c r="Z21" s="12" t="b">
        <f>IF(Y21=1,LOOKUP(X21,'Meltzer-Faber'!A3:A63,'Meltzer-Faber'!B3:B63))</f>
        <v>0</v>
      </c>
      <c r="AA21" s="12" t="b">
        <f>IF(Y21=1,LOOKUP(X21,'Meltzer-Faber'!A3:A63,'Meltzer-Faber'!C3:C63))</f>
        <v>0</v>
      </c>
      <c r="AB21" s="12" t="str">
        <f t="shared" si="9"/>
        <v/>
      </c>
    </row>
    <row r="22" spans="1:28" s="12" customFormat="1" ht="20" customHeight="1">
      <c r="A22" s="112"/>
      <c r="B22" s="113"/>
      <c r="C22" s="114"/>
      <c r="D22" s="115"/>
      <c r="E22" s="116"/>
      <c r="F22" s="117"/>
      <c r="G22" s="118"/>
      <c r="H22" s="122"/>
      <c r="I22" s="123"/>
      <c r="J22" s="124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 t="shared" si="4"/>
        <v/>
      </c>
      <c r="S22" s="79"/>
      <c r="T22" s="80"/>
      <c r="U22" s="78" t="str">
        <f t="shared" si="5"/>
        <v/>
      </c>
      <c r="V22" s="132">
        <f>R5</f>
        <v>44695</v>
      </c>
      <c r="W22" s="121" t="b">
        <f t="shared" si="6"/>
        <v>0</v>
      </c>
      <c r="X22" s="121">
        <f t="shared" si="7"/>
        <v>0</v>
      </c>
      <c r="Y22" s="12">
        <f t="shared" si="8"/>
        <v>0</v>
      </c>
      <c r="Z22" s="12" t="b">
        <f>IF(Y22=1,LOOKUP(X22,'Meltzer-Faber'!A3:A63,'Meltzer-Faber'!B3:B63))</f>
        <v>0</v>
      </c>
      <c r="AA22" s="12" t="b">
        <f>IF(Y22=1,LOOKUP(X22,'Meltzer-Faber'!A3:A63,'Meltzer-Faber'!C3:C63))</f>
        <v>0</v>
      </c>
      <c r="AB22" s="12" t="str">
        <f t="shared" si="9"/>
        <v/>
      </c>
    </row>
    <row r="23" spans="1:28" s="12" customFormat="1" ht="20" customHeight="1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 t="shared" si="4"/>
        <v/>
      </c>
      <c r="S23" s="79"/>
      <c r="T23" s="80"/>
      <c r="U23" s="78" t="str">
        <f t="shared" si="5"/>
        <v/>
      </c>
      <c r="V23" s="132">
        <f>R5</f>
        <v>44695</v>
      </c>
      <c r="W23" s="121" t="b">
        <f t="shared" si="6"/>
        <v>0</v>
      </c>
      <c r="X23" s="121">
        <f t="shared" si="7"/>
        <v>0</v>
      </c>
      <c r="Y23" s="12">
        <f t="shared" si="8"/>
        <v>0</v>
      </c>
      <c r="Z23" s="12" t="b">
        <f>IF(Y23=1,LOOKUP(X23,'Meltzer-Faber'!A3:A63,'Meltzer-Faber'!B3:B63))</f>
        <v>0</v>
      </c>
      <c r="AA23" s="12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>
      <c r="A24" s="112"/>
      <c r="B24" s="88"/>
      <c r="C24" s="114"/>
      <c r="D24" s="81"/>
      <c r="E24" s="82"/>
      <c r="F24" s="83"/>
      <c r="G24" s="84"/>
      <c r="H24" s="126"/>
      <c r="I24" s="127"/>
      <c r="J24" s="128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 t="shared" si="4"/>
        <v/>
      </c>
      <c r="S24" s="86"/>
      <c r="T24" s="87"/>
      <c r="U24" s="78" t="str">
        <f t="shared" si="5"/>
        <v/>
      </c>
      <c r="V24" s="132">
        <f>R5</f>
        <v>44695</v>
      </c>
      <c r="W24" s="121" t="b">
        <f t="shared" si="6"/>
        <v>0</v>
      </c>
      <c r="X24" s="121">
        <f t="shared" si="7"/>
        <v>0</v>
      </c>
      <c r="Y24" s="12">
        <f t="shared" si="8"/>
        <v>0</v>
      </c>
      <c r="Z24" s="12" t="b">
        <f>IF(Y24=1,LOOKUP(X24,'Meltzer-Faber'!A3:A63,'Meltzer-Faber'!B3:B63))</f>
        <v>0</v>
      </c>
      <c r="AA24" s="12" t="b">
        <f>IF(Y24=1,LOOKUP(X24,'Meltzer-Faber'!A3:A63,'Meltzer-Faber'!C3:C63))</f>
        <v>0</v>
      </c>
      <c r="AB24" s="12" t="str">
        <f t="shared" si="9"/>
        <v/>
      </c>
    </row>
    <row r="25" spans="1:28" s="8" customFormat="1" ht="9" customHeight="1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  <c r="Y25" s="12"/>
    </row>
    <row r="26" spans="1:28" customFormat="1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8" s="7" customFormat="1" ht="14">
      <c r="A27" s="7" t="s">
        <v>17</v>
      </c>
      <c r="B27"/>
      <c r="C27" s="198" t="s">
        <v>76</v>
      </c>
      <c r="D27" s="198"/>
      <c r="E27" s="198"/>
      <c r="F27" s="198"/>
      <c r="G27" s="46" t="s">
        <v>29</v>
      </c>
      <c r="H27" s="47">
        <v>1</v>
      </c>
      <c r="I27" s="197" t="s">
        <v>83</v>
      </c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</row>
    <row r="28" spans="1:28" s="7" customFormat="1" ht="14">
      <c r="B28"/>
      <c r="C28" s="195"/>
      <c r="D28" s="195"/>
      <c r="E28" s="195"/>
      <c r="F28" s="195"/>
      <c r="G28" s="48" t="s">
        <v>20</v>
      </c>
      <c r="H28" s="47">
        <v>2</v>
      </c>
      <c r="I28" s="197" t="s">
        <v>80</v>
      </c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</row>
    <row r="29" spans="1:28" s="7" customFormat="1" ht="14">
      <c r="A29" s="49" t="s">
        <v>30</v>
      </c>
      <c r="B29"/>
      <c r="C29" s="198"/>
      <c r="D29" s="198"/>
      <c r="E29" s="198"/>
      <c r="F29" s="198"/>
      <c r="G29" s="50"/>
      <c r="H29" s="47">
        <v>3</v>
      </c>
      <c r="I29" s="197" t="s">
        <v>79</v>
      </c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</row>
    <row r="30" spans="1:28" ht="14">
      <c r="A30" s="6"/>
      <c r="B30"/>
      <c r="C30" s="198"/>
      <c r="D30" s="198"/>
      <c r="E30" s="198"/>
      <c r="F30" s="198"/>
      <c r="G30" s="34"/>
      <c r="H30" s="32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</row>
    <row r="31" spans="1:28" ht="14">
      <c r="A31" s="7"/>
      <c r="B31"/>
      <c r="C31" s="198"/>
      <c r="D31" s="198"/>
      <c r="E31" s="198"/>
      <c r="F31" s="198"/>
      <c r="G31" s="52" t="s">
        <v>31</v>
      </c>
      <c r="H31" s="190" t="s">
        <v>84</v>
      </c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</row>
    <row r="32" spans="1:28" ht="14">
      <c r="C32" s="38"/>
      <c r="D32" s="33"/>
      <c r="E32" s="33"/>
      <c r="F32" s="34"/>
      <c r="G32" s="52" t="s">
        <v>32</v>
      </c>
      <c r="H32" s="190" t="s">
        <v>86</v>
      </c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</row>
    <row r="33" spans="1:20" ht="14">
      <c r="A33" s="7" t="s">
        <v>18</v>
      </c>
      <c r="B33"/>
      <c r="C33" s="198" t="s">
        <v>64</v>
      </c>
      <c r="D33" s="198"/>
      <c r="E33" s="198"/>
      <c r="F33" s="198"/>
      <c r="G33" s="52" t="s">
        <v>33</v>
      </c>
      <c r="H33" s="190" t="s">
        <v>85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</row>
    <row r="34" spans="1:20" ht="14">
      <c r="C34" s="198"/>
      <c r="D34" s="198"/>
      <c r="E34" s="198"/>
      <c r="F34" s="198"/>
      <c r="G34" s="52"/>
      <c r="H34" s="31"/>
      <c r="I34" s="55"/>
    </row>
    <row r="35" spans="1:20" ht="14">
      <c r="A35" s="47" t="s">
        <v>34</v>
      </c>
      <c r="B35" s="56"/>
      <c r="C35" s="198" t="s">
        <v>90</v>
      </c>
      <c r="D35" s="198"/>
      <c r="E35" s="198"/>
      <c r="F35" s="198"/>
      <c r="G35" s="52" t="s">
        <v>22</v>
      </c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</row>
    <row r="36" spans="1:20" ht="14">
      <c r="C36" s="198"/>
      <c r="D36" s="198"/>
      <c r="E36" s="198"/>
      <c r="F36" s="198"/>
      <c r="G36" s="52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</row>
    <row r="37" spans="1:20" ht="14">
      <c r="A37" s="56" t="s">
        <v>21</v>
      </c>
      <c r="B37" s="56"/>
      <c r="C37" s="35" t="s">
        <v>43</v>
      </c>
      <c r="D37" s="36"/>
      <c r="E37" s="36"/>
      <c r="F37" s="37"/>
      <c r="G37" s="5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</row>
    <row r="38" spans="1:20" ht="14">
      <c r="A38" s="57"/>
      <c r="B38" s="57"/>
      <c r="C38" s="58"/>
      <c r="D38" s="33"/>
      <c r="E38" s="33"/>
      <c r="F38" s="34"/>
      <c r="G38" s="5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</row>
    <row r="39" spans="1:20" ht="14">
      <c r="C39" s="3"/>
      <c r="D39" s="4"/>
      <c r="E39" s="4"/>
      <c r="F39" s="5"/>
      <c r="G39" s="5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</row>
    <row r="40" spans="1:20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17" priority="1" stopIfTrue="1" operator="between">
      <formula>1</formula>
      <formula>300</formula>
    </cfRule>
    <cfRule type="cellIs" dxfId="16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 xr:uid="{00000000-0002-0000-03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 xr:uid="{6DC4C155-E2DF-484F-B376-62690301B63D}">
      <formula1>"40,45,49,55,59,64,71,76,81,+81,'+81,81+,87,+87,'+87,87+,49,55,61,67,73,81,89,96,102,+102,'+102,102+,109,+109,'+109,109+"</formula1>
    </dataValidation>
  </dataValidations>
  <pageMargins left="0.27559055118110198" right="0.35433070866141703" top="0.27559055118110198" bottom="0.27559055118110198" header="0.5" footer="0.5"/>
  <pageSetup paperSize="9" scale="81" orientation="landscape" horizontalDpi="360" verticalDpi="36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>
    <pageSetUpPr autoPageBreaks="0" fitToPage="1"/>
  </sheetPr>
  <dimension ref="A1:AB40"/>
  <sheetViews>
    <sheetView showGridLines="0" showRowColHeaders="0" showZeros="0" showOutlineSymbols="0" topLeftCell="A4" zoomScaleSheetLayoutView="75" workbookViewId="0">
      <selection activeCell="AD30" sqref="AD30"/>
    </sheetView>
  </sheetViews>
  <sheetFormatPr baseColWidth="10" defaultColWidth="9.19921875" defaultRowHeight="13"/>
  <cols>
    <col min="1" max="1" width="6.3984375" style="2" customWidth="1"/>
    <col min="2" max="2" width="8.59765625" style="2" customWidth="1"/>
    <col min="3" max="3" width="6.3984375" style="59" customWidth="1"/>
    <col min="4" max="4" width="10.59765625" style="2" customWidth="1"/>
    <col min="5" max="5" width="3.796875" style="2" customWidth="1"/>
    <col min="6" max="6" width="27.59765625" style="6" customWidth="1"/>
    <col min="7" max="7" width="20.3984375" style="6" customWidth="1"/>
    <col min="8" max="8" width="7.19921875" style="2" customWidth="1"/>
    <col min="9" max="9" width="7.19921875" style="53" customWidth="1"/>
    <col min="10" max="13" width="7.19921875" style="2" customWidth="1"/>
    <col min="14" max="16" width="7.59765625" style="2" customWidth="1"/>
    <col min="17" max="18" width="10.59765625" style="51" customWidth="1"/>
    <col min="19" max="19" width="5.59765625" style="51" customWidth="1"/>
    <col min="20" max="20" width="5.59765625" style="5" customWidth="1"/>
    <col min="21" max="21" width="14.19921875" style="5" customWidth="1"/>
    <col min="22" max="28" width="9.19921875" style="5" hidden="1" customWidth="1"/>
    <col min="29" max="16384" width="9.19921875" style="5"/>
  </cols>
  <sheetData>
    <row r="1" spans="1:28" ht="53.25" customHeight="1">
      <c r="F1" s="191" t="s">
        <v>40</v>
      </c>
      <c r="G1" s="191"/>
      <c r="H1" s="191"/>
      <c r="I1" s="191"/>
      <c r="J1" s="191"/>
      <c r="K1" s="191"/>
      <c r="L1" s="191"/>
      <c r="M1" s="191"/>
      <c r="N1" s="191"/>
      <c r="O1" s="191"/>
      <c r="P1" s="191"/>
      <c r="T1" s="51"/>
    </row>
    <row r="2" spans="1:28" ht="24.75" customHeight="1">
      <c r="F2" s="192" t="s">
        <v>35</v>
      </c>
      <c r="G2" s="192"/>
      <c r="H2" s="192"/>
      <c r="I2" s="192"/>
      <c r="J2" s="192"/>
      <c r="K2" s="192"/>
      <c r="L2" s="192"/>
      <c r="M2" s="192"/>
      <c r="N2" s="192"/>
      <c r="O2" s="192"/>
      <c r="P2" s="192"/>
      <c r="T2" s="51"/>
    </row>
    <row r="3" spans="1:28">
      <c r="T3" s="51"/>
    </row>
    <row r="4" spans="1:28" ht="12" customHeight="1">
      <c r="T4" s="51"/>
    </row>
    <row r="5" spans="1:28" s="7" customFormat="1" ht="15" customHeight="1">
      <c r="A5" s="60"/>
      <c r="B5" s="108" t="s">
        <v>26</v>
      </c>
      <c r="C5" s="193" t="s">
        <v>58</v>
      </c>
      <c r="D5" s="193"/>
      <c r="E5" s="193"/>
      <c r="F5" s="193"/>
      <c r="G5" s="109" t="s">
        <v>0</v>
      </c>
      <c r="H5" s="194" t="s">
        <v>62</v>
      </c>
      <c r="I5" s="194"/>
      <c r="J5" s="194"/>
      <c r="K5" s="194"/>
      <c r="L5" s="108" t="s">
        <v>1</v>
      </c>
      <c r="M5" s="196" t="s">
        <v>63</v>
      </c>
      <c r="N5" s="196"/>
      <c r="O5" s="196"/>
      <c r="P5" s="196"/>
      <c r="Q5" s="108" t="s">
        <v>2</v>
      </c>
      <c r="R5" s="133">
        <v>44695</v>
      </c>
      <c r="S5" s="137" t="s">
        <v>25</v>
      </c>
      <c r="T5" s="110">
        <v>5</v>
      </c>
    </row>
    <row r="6" spans="1:28">
      <c r="T6" s="51"/>
      <c r="Z6" s="5" t="s">
        <v>52</v>
      </c>
      <c r="AA6" s="5" t="s">
        <v>55</v>
      </c>
      <c r="AB6" s="5" t="s">
        <v>52</v>
      </c>
    </row>
    <row r="7" spans="1:28" s="1" customFormat="1" ht="14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  <c r="Z7" s="1" t="s">
        <v>53</v>
      </c>
      <c r="AA7" s="1" t="s">
        <v>53</v>
      </c>
      <c r="AB7" s="1" t="s">
        <v>53</v>
      </c>
    </row>
    <row r="8" spans="1:28" s="1" customFormat="1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  <c r="W8" s="1" t="s">
        <v>51</v>
      </c>
      <c r="X8" s="1" t="s">
        <v>39</v>
      </c>
      <c r="Y8" s="1" t="s">
        <v>42</v>
      </c>
      <c r="Z8" s="1" t="s">
        <v>54</v>
      </c>
      <c r="AA8" s="1" t="s">
        <v>56</v>
      </c>
      <c r="AB8" s="1" t="s">
        <v>57</v>
      </c>
    </row>
    <row r="9" spans="1:28" s="12" customFormat="1" ht="20" customHeight="1">
      <c r="A9" s="147">
        <v>89</v>
      </c>
      <c r="B9" s="148">
        <v>88.06</v>
      </c>
      <c r="C9" s="177" t="s">
        <v>146</v>
      </c>
      <c r="D9" s="165">
        <v>26977</v>
      </c>
      <c r="E9" s="150">
        <v>42</v>
      </c>
      <c r="F9" s="179" t="s">
        <v>147</v>
      </c>
      <c r="G9" s="179" t="s">
        <v>74</v>
      </c>
      <c r="H9" s="152">
        <v>65</v>
      </c>
      <c r="I9" s="152">
        <v>70</v>
      </c>
      <c r="J9" s="152">
        <v>-75</v>
      </c>
      <c r="K9" s="152">
        <v>85</v>
      </c>
      <c r="L9" s="120">
        <v>-90</v>
      </c>
      <c r="M9" s="120">
        <v>-90</v>
      </c>
      <c r="N9" s="74">
        <f t="shared" ref="N9:N24" si="0">IF(MAX(H9:J9)&lt;0,0,TRUNC(MAX(H9:J9)/1)*1)</f>
        <v>70</v>
      </c>
      <c r="O9" s="74">
        <f t="shared" ref="O9:O24" si="1">IF(MAX(K9:M9)&lt;0,0,TRUNC(MAX(K9:M9)/1)*1)</f>
        <v>85</v>
      </c>
      <c r="P9" s="74">
        <f t="shared" ref="P9:P23" si="2">IF(N9=0,0,IF(O9=0,0,SUM(N9:O9)))</f>
        <v>155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181.04626487949361</v>
      </c>
      <c r="R9" s="75">
        <f>IF(Y9=1,Q9*AB9,"")</f>
        <v>228.66143254280041</v>
      </c>
      <c r="S9" s="76">
        <v>3</v>
      </c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1.1680404185773781</v>
      </c>
      <c r="V9" s="132">
        <f>R5</f>
        <v>44695</v>
      </c>
      <c r="W9" s="121" t="str">
        <f>IF(ISNUMBER(FIND("M",C9)),"m",IF(ISNUMBER(FIND("K",C9)),"k"))</f>
        <v>m</v>
      </c>
      <c r="X9" s="121">
        <f>IF(OR(D9="",V9=""),0,(YEAR(V9)-YEAR(D9)))</f>
        <v>49</v>
      </c>
      <c r="Y9" s="12">
        <f>IF(X9&gt;34,1,0)</f>
        <v>1</v>
      </c>
      <c r="Z9" s="12">
        <f>IF(Y9=1,LOOKUP(X9,'Meltzer-Faber'!A3:A63,'Meltzer-Faber'!B3:B63))</f>
        <v>1.2629999999999999</v>
      </c>
      <c r="AA9" s="12">
        <f>IF(Y9=1,LOOKUP(X9,'Meltzer-Faber'!A3:A63,'Meltzer-Faber'!C3:C63))</f>
        <v>1.3129999999999999</v>
      </c>
      <c r="AB9" s="12">
        <f>IF(W9="m",Z9,IF(W9="k",AA9,""))</f>
        <v>1.2629999999999999</v>
      </c>
    </row>
    <row r="10" spans="1:28" s="12" customFormat="1" ht="20" customHeight="1">
      <c r="A10" s="153">
        <v>89</v>
      </c>
      <c r="B10" s="154">
        <v>87.96</v>
      </c>
      <c r="C10" s="163" t="s">
        <v>146</v>
      </c>
      <c r="D10" s="155">
        <v>26966</v>
      </c>
      <c r="E10" s="156">
        <v>43</v>
      </c>
      <c r="F10" s="157" t="s">
        <v>148</v>
      </c>
      <c r="G10" s="157" t="s">
        <v>71</v>
      </c>
      <c r="H10" s="159">
        <v>67</v>
      </c>
      <c r="I10" s="159">
        <v>73</v>
      </c>
      <c r="J10" s="159">
        <v>77</v>
      </c>
      <c r="K10" s="159">
        <v>88</v>
      </c>
      <c r="L10" s="120">
        <v>93</v>
      </c>
      <c r="M10" s="120">
        <v>-97</v>
      </c>
      <c r="N10" s="74">
        <f t="shared" si="0"/>
        <v>77</v>
      </c>
      <c r="O10" s="74">
        <f t="shared" si="1"/>
        <v>93</v>
      </c>
      <c r="P10" s="74">
        <f t="shared" si="2"/>
        <v>170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198.66860911615834</v>
      </c>
      <c r="R10" s="75">
        <f t="shared" ref="R10:R24" si="4">IF(Y10=1,Q10*AB10,"")</f>
        <v>250.91845331370797</v>
      </c>
      <c r="S10" s="79">
        <v>2</v>
      </c>
      <c r="T10" s="80"/>
      <c r="U10" s="78">
        <f t="shared" ref="U10:U24" si="5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1.1686388771538725</v>
      </c>
      <c r="V10" s="132">
        <f>R5</f>
        <v>44695</v>
      </c>
      <c r="W10" s="121" t="str">
        <f t="shared" ref="W10:W24" si="6">IF(ISNUMBER(FIND("M",C10)),"m",IF(ISNUMBER(FIND("K",C10)),"k"))</f>
        <v>m</v>
      </c>
      <c r="X10" s="121">
        <f t="shared" ref="X10:X24" si="7">IF(OR(D10="",V10=""),0,(YEAR(V10)-YEAR(D10)))</f>
        <v>49</v>
      </c>
      <c r="Y10" s="12">
        <f t="shared" ref="Y10:Y24" si="8">IF(X10&gt;34,1,0)</f>
        <v>1</v>
      </c>
      <c r="Z10" s="12">
        <f>IF(Y10=1,LOOKUP(X10,'Meltzer-Faber'!A3:A63,'Meltzer-Faber'!B3:B63))</f>
        <v>1.2629999999999999</v>
      </c>
      <c r="AA10" s="12">
        <f>IF(Y10=1,LOOKUP(X10,'Meltzer-Faber'!A3:A63,'Meltzer-Faber'!C3:C63))</f>
        <v>1.3129999999999999</v>
      </c>
      <c r="AB10" s="12">
        <f t="shared" ref="AB10:AB24" si="9">IF(W10="m",Z10,IF(W10="k",AA10,""))</f>
        <v>1.2629999999999999</v>
      </c>
    </row>
    <row r="11" spans="1:28" s="12" customFormat="1" ht="20" customHeight="1">
      <c r="A11" s="153">
        <v>89</v>
      </c>
      <c r="B11" s="154">
        <v>87.04</v>
      </c>
      <c r="C11" s="163" t="s">
        <v>146</v>
      </c>
      <c r="D11" s="155">
        <v>27236</v>
      </c>
      <c r="E11" s="156">
        <v>44</v>
      </c>
      <c r="F11" s="157" t="s">
        <v>149</v>
      </c>
      <c r="G11" s="157" t="s">
        <v>69</v>
      </c>
      <c r="H11" s="159">
        <v>-88</v>
      </c>
      <c r="I11" s="159">
        <v>89</v>
      </c>
      <c r="J11" s="159">
        <v>-95</v>
      </c>
      <c r="K11" s="159">
        <v>106</v>
      </c>
      <c r="L11" s="120">
        <v>110</v>
      </c>
      <c r="M11" s="120">
        <v>-115</v>
      </c>
      <c r="N11" s="74">
        <f t="shared" si="0"/>
        <v>89</v>
      </c>
      <c r="O11" s="74">
        <f t="shared" si="1"/>
        <v>110</v>
      </c>
      <c r="P11" s="74">
        <f t="shared" si="2"/>
        <v>199</v>
      </c>
      <c r="Q11" s="75">
        <f t="shared" si="3"/>
        <v>233.67343731010931</v>
      </c>
      <c r="R11" s="75">
        <f t="shared" si="4"/>
        <v>291.6244497630164</v>
      </c>
      <c r="S11" s="79">
        <v>1</v>
      </c>
      <c r="T11" s="80"/>
      <c r="U11" s="78">
        <f t="shared" si="5"/>
        <v>1.1742383784427604</v>
      </c>
      <c r="V11" s="132">
        <f>R5</f>
        <v>44695</v>
      </c>
      <c r="W11" s="121" t="str">
        <f t="shared" si="6"/>
        <v>m</v>
      </c>
      <c r="X11" s="121">
        <f t="shared" si="7"/>
        <v>48</v>
      </c>
      <c r="Y11" s="12">
        <f t="shared" si="8"/>
        <v>1</v>
      </c>
      <c r="Z11" s="12">
        <f>IF(Y11=1,LOOKUP(X11,'Meltzer-Faber'!A3:A63,'Meltzer-Faber'!B3:B63))</f>
        <v>1.248</v>
      </c>
      <c r="AA11" s="12">
        <f>IF(Y11=1,LOOKUP(X11,'Meltzer-Faber'!A3:A63,'Meltzer-Faber'!C3:C63))</f>
        <v>1.288</v>
      </c>
      <c r="AB11" s="12">
        <f t="shared" si="9"/>
        <v>1.248</v>
      </c>
    </row>
    <row r="12" spans="1:28" s="12" customFormat="1" ht="20" customHeight="1">
      <c r="A12" s="153">
        <v>96</v>
      </c>
      <c r="B12" s="154">
        <v>93.38</v>
      </c>
      <c r="C12" s="163" t="s">
        <v>146</v>
      </c>
      <c r="D12" s="155">
        <v>27068</v>
      </c>
      <c r="E12" s="156">
        <v>45</v>
      </c>
      <c r="F12" s="157" t="s">
        <v>150</v>
      </c>
      <c r="G12" s="157" t="s">
        <v>74</v>
      </c>
      <c r="H12" s="159">
        <v>80</v>
      </c>
      <c r="I12" s="159">
        <v>85</v>
      </c>
      <c r="J12" s="159">
        <v>90</v>
      </c>
      <c r="K12" s="159">
        <v>105</v>
      </c>
      <c r="L12" s="125">
        <v>112</v>
      </c>
      <c r="M12" s="120">
        <v>-120</v>
      </c>
      <c r="N12" s="74">
        <f t="shared" si="0"/>
        <v>90</v>
      </c>
      <c r="O12" s="74">
        <f t="shared" si="1"/>
        <v>112</v>
      </c>
      <c r="P12" s="74">
        <f t="shared" si="2"/>
        <v>202</v>
      </c>
      <c r="Q12" s="75">
        <f t="shared" si="3"/>
        <v>230.04994532407889</v>
      </c>
      <c r="R12" s="75">
        <f t="shared" si="4"/>
        <v>287.10233176445047</v>
      </c>
      <c r="S12" s="79">
        <v>1</v>
      </c>
      <c r="T12" s="80" t="s">
        <v>20</v>
      </c>
      <c r="U12" s="78">
        <f t="shared" si="5"/>
        <v>1.1388611154657371</v>
      </c>
      <c r="V12" s="132">
        <f>R5</f>
        <v>44695</v>
      </c>
      <c r="W12" s="121" t="str">
        <f t="shared" si="6"/>
        <v>m</v>
      </c>
      <c r="X12" s="121">
        <f t="shared" si="7"/>
        <v>48</v>
      </c>
      <c r="Y12" s="12">
        <f t="shared" si="8"/>
        <v>1</v>
      </c>
      <c r="Z12" s="12">
        <f>IF(Y12=1,LOOKUP(X12,'Meltzer-Faber'!A3:A63,'Meltzer-Faber'!B3:B63))</f>
        <v>1.248</v>
      </c>
      <c r="AA12" s="12">
        <f>IF(Y12=1,LOOKUP(X12,'Meltzer-Faber'!A3:A63,'Meltzer-Faber'!C3:C63))</f>
        <v>1.288</v>
      </c>
      <c r="AB12" s="12">
        <f t="shared" si="9"/>
        <v>1.248</v>
      </c>
    </row>
    <row r="13" spans="1:28" s="12" customFormat="1" ht="20" customHeight="1">
      <c r="A13" s="153">
        <v>102</v>
      </c>
      <c r="B13" s="154">
        <v>98.26</v>
      </c>
      <c r="C13" s="163" t="s">
        <v>146</v>
      </c>
      <c r="D13" s="155">
        <v>27555</v>
      </c>
      <c r="E13" s="156">
        <v>46</v>
      </c>
      <c r="F13" s="157" t="s">
        <v>151</v>
      </c>
      <c r="G13" s="157" t="s">
        <v>62</v>
      </c>
      <c r="H13" s="159">
        <v>103</v>
      </c>
      <c r="I13" s="159">
        <v>-106</v>
      </c>
      <c r="J13" s="159">
        <v>-109</v>
      </c>
      <c r="K13" s="159">
        <v>120</v>
      </c>
      <c r="L13" s="120">
        <v>125</v>
      </c>
      <c r="M13" s="120">
        <v>128</v>
      </c>
      <c r="N13" s="74">
        <f t="shared" si="0"/>
        <v>103</v>
      </c>
      <c r="O13" s="74">
        <f t="shared" si="1"/>
        <v>128</v>
      </c>
      <c r="P13" s="74">
        <f t="shared" si="2"/>
        <v>231</v>
      </c>
      <c r="Q13" s="75">
        <f t="shared" si="3"/>
        <v>257.82987800300754</v>
      </c>
      <c r="R13" s="75">
        <f t="shared" si="4"/>
        <v>317.90423957770832</v>
      </c>
      <c r="S13" s="79">
        <v>1</v>
      </c>
      <c r="T13" s="80" t="s">
        <v>20</v>
      </c>
      <c r="U13" s="78">
        <f t="shared" si="5"/>
        <v>1.1161466580216777</v>
      </c>
      <c r="V13" s="132">
        <f>R5</f>
        <v>44695</v>
      </c>
      <c r="W13" s="121" t="str">
        <f t="shared" si="6"/>
        <v>m</v>
      </c>
      <c r="X13" s="121">
        <f t="shared" si="7"/>
        <v>47</v>
      </c>
      <c r="Y13" s="12">
        <f t="shared" si="8"/>
        <v>1</v>
      </c>
      <c r="Z13" s="12">
        <f>IF(Y13=1,LOOKUP(X13,'Meltzer-Faber'!A3:A63,'Meltzer-Faber'!B3:B63))</f>
        <v>1.2330000000000001</v>
      </c>
      <c r="AA13" s="12">
        <f>IF(Y13=1,LOOKUP(X13,'Meltzer-Faber'!A3:A63,'Meltzer-Faber'!C3:C63))</f>
        <v>1.2649999999999999</v>
      </c>
      <c r="AB13" s="12">
        <f t="shared" si="9"/>
        <v>1.2330000000000001</v>
      </c>
    </row>
    <row r="14" spans="1:28" s="12" customFormat="1" ht="20" customHeight="1">
      <c r="A14" s="153">
        <v>102</v>
      </c>
      <c r="B14" s="154">
        <v>97.56</v>
      </c>
      <c r="C14" s="163" t="s">
        <v>146</v>
      </c>
      <c r="D14" s="155">
        <v>28020</v>
      </c>
      <c r="E14" s="156">
        <v>47</v>
      </c>
      <c r="F14" s="157" t="s">
        <v>152</v>
      </c>
      <c r="G14" s="157" t="s">
        <v>74</v>
      </c>
      <c r="H14" s="159">
        <v>67</v>
      </c>
      <c r="I14" s="159">
        <v>-72</v>
      </c>
      <c r="J14" s="159">
        <v>-72</v>
      </c>
      <c r="K14" s="159">
        <v>80</v>
      </c>
      <c r="L14" s="120">
        <v>85</v>
      </c>
      <c r="M14" s="120">
        <v>90</v>
      </c>
      <c r="N14" s="74">
        <f t="shared" si="0"/>
        <v>67</v>
      </c>
      <c r="O14" s="74">
        <f t="shared" si="1"/>
        <v>90</v>
      </c>
      <c r="P14" s="74">
        <f t="shared" si="2"/>
        <v>157</v>
      </c>
      <c r="Q14" s="75">
        <f t="shared" si="3"/>
        <v>175.7132509616751</v>
      </c>
      <c r="R14" s="75">
        <f t="shared" si="4"/>
        <v>214.01873967132028</v>
      </c>
      <c r="S14" s="79">
        <v>2</v>
      </c>
      <c r="T14" s="80" t="s">
        <v>20</v>
      </c>
      <c r="U14" s="78">
        <f t="shared" si="5"/>
        <v>1.1191926812845547</v>
      </c>
      <c r="V14" s="132">
        <f>R5</f>
        <v>44695</v>
      </c>
      <c r="W14" s="121" t="str">
        <f t="shared" si="6"/>
        <v>m</v>
      </c>
      <c r="X14" s="121">
        <f t="shared" si="7"/>
        <v>46</v>
      </c>
      <c r="Y14" s="12">
        <f t="shared" si="8"/>
        <v>1</v>
      </c>
      <c r="Z14" s="12">
        <f>IF(Y14=1,LOOKUP(X14,'Meltzer-Faber'!A3:A63,'Meltzer-Faber'!B3:B63))</f>
        <v>1.218</v>
      </c>
      <c r="AA14" s="12">
        <f>IF(Y14=1,LOOKUP(X14,'Meltzer-Faber'!A3:A63,'Meltzer-Faber'!C3:C63))</f>
        <v>1.244</v>
      </c>
      <c r="AB14" s="12">
        <f t="shared" si="9"/>
        <v>1.218</v>
      </c>
    </row>
    <row r="15" spans="1:28" s="12" customFormat="1" ht="20" customHeight="1">
      <c r="A15" s="172" t="s">
        <v>153</v>
      </c>
      <c r="B15" s="154">
        <v>109.52</v>
      </c>
      <c r="C15" s="163" t="s">
        <v>146</v>
      </c>
      <c r="D15" s="155">
        <v>27849</v>
      </c>
      <c r="E15" s="156">
        <v>48</v>
      </c>
      <c r="F15" s="157" t="s">
        <v>154</v>
      </c>
      <c r="G15" s="157" t="s">
        <v>69</v>
      </c>
      <c r="H15" s="159">
        <v>105</v>
      </c>
      <c r="I15" s="159">
        <v>110</v>
      </c>
      <c r="J15" s="159">
        <v>113</v>
      </c>
      <c r="K15" s="159">
        <v>145</v>
      </c>
      <c r="L15" s="120">
        <v>156</v>
      </c>
      <c r="M15" s="120">
        <v>-160</v>
      </c>
      <c r="N15" s="74">
        <f t="shared" si="0"/>
        <v>113</v>
      </c>
      <c r="O15" s="74">
        <f t="shared" si="1"/>
        <v>156</v>
      </c>
      <c r="P15" s="74">
        <f t="shared" si="2"/>
        <v>269</v>
      </c>
      <c r="Q15" s="75">
        <f t="shared" si="3"/>
        <v>289.26255169829227</v>
      </c>
      <c r="R15" s="75">
        <f t="shared" si="4"/>
        <v>352.32178796851997</v>
      </c>
      <c r="S15" s="79">
        <v>1</v>
      </c>
      <c r="T15" s="80" t="s">
        <v>165</v>
      </c>
      <c r="U15" s="78">
        <f t="shared" si="5"/>
        <v>1.075325470997369</v>
      </c>
      <c r="V15" s="132">
        <f>R5</f>
        <v>44695</v>
      </c>
      <c r="W15" s="121" t="str">
        <f t="shared" si="6"/>
        <v>m</v>
      </c>
      <c r="X15" s="121">
        <f t="shared" si="7"/>
        <v>46</v>
      </c>
      <c r="Y15" s="12">
        <f t="shared" si="8"/>
        <v>1</v>
      </c>
      <c r="Z15" s="12">
        <f>IF(Y15=1,LOOKUP(X15,'Meltzer-Faber'!A3:A63,'Meltzer-Faber'!B3:B63))</f>
        <v>1.218</v>
      </c>
      <c r="AA15" s="12">
        <f>IF(Y15=1,LOOKUP(X15,'Meltzer-Faber'!A3:A63,'Meltzer-Faber'!C3:C63))</f>
        <v>1.244</v>
      </c>
      <c r="AB15" s="12">
        <f t="shared" si="9"/>
        <v>1.218</v>
      </c>
    </row>
    <row r="16" spans="1:28" s="12" customFormat="1" ht="20" customHeight="1">
      <c r="A16" s="172" t="s">
        <v>153</v>
      </c>
      <c r="B16" s="211">
        <v>131.32</v>
      </c>
      <c r="C16" s="163" t="s">
        <v>146</v>
      </c>
      <c r="D16" s="155">
        <v>28334</v>
      </c>
      <c r="E16" s="156">
        <v>49</v>
      </c>
      <c r="F16" s="157" t="s">
        <v>155</v>
      </c>
      <c r="G16" s="157" t="s">
        <v>72</v>
      </c>
      <c r="H16" s="159">
        <v>70</v>
      </c>
      <c r="I16" s="159">
        <v>-74</v>
      </c>
      <c r="J16" s="159">
        <v>74</v>
      </c>
      <c r="K16" s="159">
        <v>100</v>
      </c>
      <c r="L16" s="120">
        <v>-105</v>
      </c>
      <c r="M16" s="120">
        <v>-109</v>
      </c>
      <c r="N16" s="74">
        <f t="shared" si="0"/>
        <v>74</v>
      </c>
      <c r="O16" s="74">
        <f t="shared" si="1"/>
        <v>100</v>
      </c>
      <c r="P16" s="74">
        <f t="shared" si="2"/>
        <v>174</v>
      </c>
      <c r="Q16" s="75">
        <f t="shared" si="3"/>
        <v>178.84660232525846</v>
      </c>
      <c r="R16" s="75">
        <f t="shared" si="4"/>
        <v>215.15246259728593</v>
      </c>
      <c r="S16" s="79">
        <v>2</v>
      </c>
      <c r="T16" s="80"/>
      <c r="U16" s="78">
        <f t="shared" si="5"/>
        <v>1.0278540363520601</v>
      </c>
      <c r="V16" s="132">
        <f>R5</f>
        <v>44695</v>
      </c>
      <c r="W16" s="121" t="str">
        <f t="shared" si="6"/>
        <v>m</v>
      </c>
      <c r="X16" s="121">
        <f t="shared" si="7"/>
        <v>45</v>
      </c>
      <c r="Y16" s="12">
        <f t="shared" si="8"/>
        <v>1</v>
      </c>
      <c r="Z16" s="12">
        <f>IF(Y16=1,LOOKUP(X16,'Meltzer-Faber'!A3:A63,'Meltzer-Faber'!B3:B63))</f>
        <v>1.2030000000000001</v>
      </c>
      <c r="AA16" s="12">
        <f>IF(Y16=1,LOOKUP(X16,'Meltzer-Faber'!A3:A63,'Meltzer-Faber'!C3:C63))</f>
        <v>1.2230000000000001</v>
      </c>
      <c r="AB16" s="12">
        <f t="shared" si="9"/>
        <v>1.2030000000000001</v>
      </c>
    </row>
    <row r="17" spans="1:28" s="12" customFormat="1" ht="20" customHeight="1">
      <c r="A17" s="153">
        <v>81</v>
      </c>
      <c r="B17" s="211">
        <v>78.819999999999993</v>
      </c>
      <c r="C17" s="163" t="s">
        <v>156</v>
      </c>
      <c r="D17" s="181">
        <v>28814</v>
      </c>
      <c r="E17" s="156">
        <v>50</v>
      </c>
      <c r="F17" s="158" t="s">
        <v>157</v>
      </c>
      <c r="G17" s="158" t="s">
        <v>114</v>
      </c>
      <c r="H17" s="159">
        <v>70</v>
      </c>
      <c r="I17" s="159">
        <v>75</v>
      </c>
      <c r="J17" s="159">
        <v>79</v>
      </c>
      <c r="K17" s="159">
        <v>95</v>
      </c>
      <c r="L17" s="120">
        <v>105</v>
      </c>
      <c r="M17" s="120">
        <v>110</v>
      </c>
      <c r="N17" s="74">
        <f t="shared" si="0"/>
        <v>79</v>
      </c>
      <c r="O17" s="74">
        <f t="shared" si="1"/>
        <v>110</v>
      </c>
      <c r="P17" s="74">
        <f t="shared" si="2"/>
        <v>189</v>
      </c>
      <c r="Q17" s="75">
        <f t="shared" si="3"/>
        <v>232.99561960247485</v>
      </c>
      <c r="R17" s="75">
        <f t="shared" si="4"/>
        <v>277.03179170734262</v>
      </c>
      <c r="S17" s="79">
        <v>1</v>
      </c>
      <c r="T17" s="80"/>
      <c r="U17" s="78">
        <f t="shared" si="5"/>
        <v>1.2327810560977506</v>
      </c>
      <c r="V17" s="132">
        <f>R5</f>
        <v>44695</v>
      </c>
      <c r="W17" s="121" t="str">
        <f t="shared" si="6"/>
        <v>m</v>
      </c>
      <c r="X17" s="121">
        <f t="shared" si="7"/>
        <v>44</v>
      </c>
      <c r="Y17" s="12">
        <f t="shared" si="8"/>
        <v>1</v>
      </c>
      <c r="Z17" s="12">
        <f>IF(Y17=1,LOOKUP(X17,'Meltzer-Faber'!A3:A63,'Meltzer-Faber'!B3:B63))</f>
        <v>1.1890000000000001</v>
      </c>
      <c r="AA17" s="12">
        <f>IF(Y17=1,LOOKUP(X17,'Meltzer-Faber'!A3:A63,'Meltzer-Faber'!C3:C63))</f>
        <v>1.2050000000000001</v>
      </c>
      <c r="AB17" s="12">
        <f t="shared" si="9"/>
        <v>1.1890000000000001</v>
      </c>
    </row>
    <row r="18" spans="1:28" s="12" customFormat="1" ht="20" customHeight="1">
      <c r="A18" s="153">
        <v>89</v>
      </c>
      <c r="B18" s="211">
        <v>87.92</v>
      </c>
      <c r="C18" s="163" t="s">
        <v>156</v>
      </c>
      <c r="D18" s="181">
        <v>28503</v>
      </c>
      <c r="E18" s="156">
        <v>51</v>
      </c>
      <c r="F18" s="158" t="s">
        <v>158</v>
      </c>
      <c r="G18" s="158" t="s">
        <v>73</v>
      </c>
      <c r="H18" s="159">
        <v>75</v>
      </c>
      <c r="I18" s="159">
        <v>80</v>
      </c>
      <c r="J18" s="159">
        <v>85</v>
      </c>
      <c r="K18" s="159">
        <v>91</v>
      </c>
      <c r="L18" s="120">
        <v>97</v>
      </c>
      <c r="M18" s="120">
        <v>-102</v>
      </c>
      <c r="N18" s="74">
        <f t="shared" si="0"/>
        <v>85</v>
      </c>
      <c r="O18" s="74">
        <f t="shared" si="1"/>
        <v>97</v>
      </c>
      <c r="P18" s="74">
        <f t="shared" si="2"/>
        <v>182</v>
      </c>
      <c r="Q18" s="75">
        <f t="shared" si="3"/>
        <v>212.73594402055517</v>
      </c>
      <c r="R18" s="75">
        <f t="shared" si="4"/>
        <v>252.94303744044009</v>
      </c>
      <c r="S18" s="79">
        <v>1</v>
      </c>
      <c r="T18" s="80" t="s">
        <v>20</v>
      </c>
      <c r="U18" s="78">
        <f t="shared" si="5"/>
        <v>1.1688788132997536</v>
      </c>
      <c r="V18" s="132">
        <f>R5</f>
        <v>44695</v>
      </c>
      <c r="W18" s="121" t="str">
        <f t="shared" si="6"/>
        <v>m</v>
      </c>
      <c r="X18" s="121">
        <f t="shared" si="7"/>
        <v>44</v>
      </c>
      <c r="Y18" s="12">
        <f t="shared" si="8"/>
        <v>1</v>
      </c>
      <c r="Z18" s="12">
        <f>IF(Y18=1,LOOKUP(X18,'Meltzer-Faber'!A3:A63,'Meltzer-Faber'!B3:B63))</f>
        <v>1.1890000000000001</v>
      </c>
      <c r="AA18" s="12">
        <f>IF(Y18=1,LOOKUP(X18,'Meltzer-Faber'!A3:A63,'Meltzer-Faber'!C3:C63))</f>
        <v>1.2050000000000001</v>
      </c>
      <c r="AB18" s="12">
        <f t="shared" si="9"/>
        <v>1.1890000000000001</v>
      </c>
    </row>
    <row r="19" spans="1:28" s="12" customFormat="1" ht="20" customHeight="1">
      <c r="A19" s="153">
        <v>81</v>
      </c>
      <c r="B19" s="211">
        <v>79.680000000000007</v>
      </c>
      <c r="C19" s="163" t="s">
        <v>159</v>
      </c>
      <c r="D19" s="160">
        <v>31545</v>
      </c>
      <c r="E19" s="156">
        <v>52</v>
      </c>
      <c r="F19" s="162" t="s">
        <v>160</v>
      </c>
      <c r="G19" s="169" t="s">
        <v>67</v>
      </c>
      <c r="H19" s="159">
        <v>70</v>
      </c>
      <c r="I19" s="159">
        <v>-75</v>
      </c>
      <c r="J19" s="159">
        <v>-75</v>
      </c>
      <c r="K19" s="159">
        <v>90</v>
      </c>
      <c r="L19" s="120">
        <v>95</v>
      </c>
      <c r="M19" s="120">
        <v>98</v>
      </c>
      <c r="N19" s="74">
        <f t="shared" si="0"/>
        <v>70</v>
      </c>
      <c r="O19" s="74">
        <f t="shared" si="1"/>
        <v>98</v>
      </c>
      <c r="P19" s="74">
        <f t="shared" si="2"/>
        <v>168</v>
      </c>
      <c r="Q19" s="75">
        <f t="shared" si="3"/>
        <v>205.94337737800618</v>
      </c>
      <c r="R19" s="75">
        <f t="shared" si="4"/>
        <v>223.03667770038069</v>
      </c>
      <c r="S19" s="79">
        <v>1</v>
      </c>
      <c r="T19" s="80"/>
      <c r="U19" s="78">
        <f t="shared" si="5"/>
        <v>1.2258534367738463</v>
      </c>
      <c r="V19" s="132">
        <f>R5</f>
        <v>44695</v>
      </c>
      <c r="W19" s="121" t="str">
        <f t="shared" si="6"/>
        <v>m</v>
      </c>
      <c r="X19" s="121">
        <f t="shared" si="7"/>
        <v>36</v>
      </c>
      <c r="Y19" s="12">
        <f t="shared" si="8"/>
        <v>1</v>
      </c>
      <c r="Z19" s="12">
        <f>IF(Y19=1,LOOKUP(X19,'Meltzer-Faber'!A3:A63,'Meltzer-Faber'!B3:B63))</f>
        <v>1.083</v>
      </c>
      <c r="AA19" s="12">
        <f>IF(Y19=1,LOOKUP(X19,'Meltzer-Faber'!A3:A63,'Meltzer-Faber'!C3:C63))</f>
        <v>1.0840000000000001</v>
      </c>
      <c r="AB19" s="12">
        <f t="shared" si="9"/>
        <v>1.083</v>
      </c>
    </row>
    <row r="20" spans="1:28" s="12" customFormat="1" ht="20" customHeight="1">
      <c r="A20" s="153">
        <v>89</v>
      </c>
      <c r="B20" s="211">
        <v>83.56</v>
      </c>
      <c r="C20" s="163" t="s">
        <v>159</v>
      </c>
      <c r="D20" s="160">
        <v>31560</v>
      </c>
      <c r="E20" s="156">
        <v>53</v>
      </c>
      <c r="F20" s="162" t="s">
        <v>161</v>
      </c>
      <c r="G20" s="169" t="s">
        <v>69</v>
      </c>
      <c r="H20" s="159">
        <v>-86</v>
      </c>
      <c r="I20" s="159">
        <v>86</v>
      </c>
      <c r="J20" s="159">
        <v>-90</v>
      </c>
      <c r="K20" s="159">
        <v>115</v>
      </c>
      <c r="L20" s="120">
        <v>119</v>
      </c>
      <c r="M20" s="120">
        <v>-121</v>
      </c>
      <c r="N20" s="74">
        <f t="shared" si="0"/>
        <v>86</v>
      </c>
      <c r="O20" s="74">
        <f t="shared" si="1"/>
        <v>119</v>
      </c>
      <c r="P20" s="74">
        <f t="shared" si="2"/>
        <v>205</v>
      </c>
      <c r="Q20" s="75">
        <f t="shared" si="3"/>
        <v>245.39354758315341</v>
      </c>
      <c r="R20" s="75">
        <f t="shared" si="4"/>
        <v>265.76121203255514</v>
      </c>
      <c r="S20" s="79">
        <v>1</v>
      </c>
      <c r="T20" s="80"/>
      <c r="U20" s="78">
        <f t="shared" si="5"/>
        <v>1.1970416955275776</v>
      </c>
      <c r="V20" s="132">
        <f>R5</f>
        <v>44695</v>
      </c>
      <c r="W20" s="121" t="str">
        <f t="shared" si="6"/>
        <v>m</v>
      </c>
      <c r="X20" s="121">
        <f t="shared" si="7"/>
        <v>36</v>
      </c>
      <c r="Y20" s="12">
        <f t="shared" si="8"/>
        <v>1</v>
      </c>
      <c r="Z20" s="12">
        <f>IF(Y20=1,LOOKUP(X20,'Meltzer-Faber'!A3:A63,'Meltzer-Faber'!B3:B63))</f>
        <v>1.083</v>
      </c>
      <c r="AA20" s="12">
        <f>IF(Y20=1,LOOKUP(X20,'Meltzer-Faber'!A3:A63,'Meltzer-Faber'!C3:C63))</f>
        <v>1.0840000000000001</v>
      </c>
      <c r="AB20" s="12">
        <f t="shared" si="9"/>
        <v>1.083</v>
      </c>
    </row>
    <row r="21" spans="1:28" s="12" customFormat="1" ht="20" customHeight="1">
      <c r="A21" s="153">
        <v>109</v>
      </c>
      <c r="B21" s="211">
        <v>102.96</v>
      </c>
      <c r="C21" s="163" t="s">
        <v>159</v>
      </c>
      <c r="D21" s="160">
        <v>31049</v>
      </c>
      <c r="E21" s="156">
        <v>54</v>
      </c>
      <c r="F21" s="162" t="s">
        <v>162</v>
      </c>
      <c r="G21" s="169" t="s">
        <v>73</v>
      </c>
      <c r="H21" s="159">
        <v>90</v>
      </c>
      <c r="I21" s="159">
        <v>102</v>
      </c>
      <c r="J21" s="159">
        <v>105</v>
      </c>
      <c r="K21" s="159">
        <v>100</v>
      </c>
      <c r="L21" s="120">
        <v>111</v>
      </c>
      <c r="M21" s="120">
        <v>116</v>
      </c>
      <c r="N21" s="74">
        <f t="shared" si="0"/>
        <v>105</v>
      </c>
      <c r="O21" s="74">
        <f t="shared" si="1"/>
        <v>116</v>
      </c>
      <c r="P21" s="74">
        <f t="shared" si="2"/>
        <v>221</v>
      </c>
      <c r="Q21" s="75">
        <f t="shared" si="3"/>
        <v>242.51321485699597</v>
      </c>
      <c r="R21" s="75">
        <f t="shared" si="4"/>
        <v>265.79448348326758</v>
      </c>
      <c r="S21" s="79">
        <v>1</v>
      </c>
      <c r="T21" s="80"/>
      <c r="U21" s="78">
        <f t="shared" si="5"/>
        <v>1.0973448636063166</v>
      </c>
      <c r="V21" s="132">
        <f>R5</f>
        <v>44695</v>
      </c>
      <c r="W21" s="121" t="str">
        <f t="shared" si="6"/>
        <v>m</v>
      </c>
      <c r="X21" s="121">
        <f t="shared" si="7"/>
        <v>37</v>
      </c>
      <c r="Y21" s="12">
        <f t="shared" si="8"/>
        <v>1</v>
      </c>
      <c r="Z21" s="12">
        <f>IF(Y21=1,LOOKUP(X21,'Meltzer-Faber'!A3:A63,'Meltzer-Faber'!B3:B63))</f>
        <v>1.0960000000000001</v>
      </c>
      <c r="AA21" s="12">
        <f>IF(Y21=1,LOOKUP(X21,'Meltzer-Faber'!A3:A63,'Meltzer-Faber'!C3:C63))</f>
        <v>1.097</v>
      </c>
      <c r="AB21" s="12">
        <f t="shared" si="9"/>
        <v>1.0960000000000001</v>
      </c>
    </row>
    <row r="22" spans="1:28" s="12" customFormat="1" ht="20" customHeight="1">
      <c r="A22" s="153">
        <v>102</v>
      </c>
      <c r="B22" s="154">
        <v>100.9</v>
      </c>
      <c r="C22" s="153" t="s">
        <v>159</v>
      </c>
      <c r="D22" s="160">
        <v>30743</v>
      </c>
      <c r="E22" s="156">
        <v>55</v>
      </c>
      <c r="F22" s="162" t="s">
        <v>163</v>
      </c>
      <c r="G22" s="157" t="s">
        <v>72</v>
      </c>
      <c r="H22" s="159">
        <v>105</v>
      </c>
      <c r="I22" s="159">
        <v>109</v>
      </c>
      <c r="J22" s="159">
        <v>115</v>
      </c>
      <c r="K22" s="159">
        <v>130</v>
      </c>
      <c r="L22" s="120">
        <v>138</v>
      </c>
      <c r="M22" s="214" t="s">
        <v>169</v>
      </c>
      <c r="N22" s="74">
        <f t="shared" si="0"/>
        <v>115</v>
      </c>
      <c r="O22" s="74">
        <f t="shared" si="1"/>
        <v>138</v>
      </c>
      <c r="P22" s="74">
        <f t="shared" si="2"/>
        <v>253</v>
      </c>
      <c r="Q22" s="75">
        <f t="shared" si="3"/>
        <v>279.62701578885316</v>
      </c>
      <c r="R22" s="75">
        <f t="shared" si="4"/>
        <v>310.10636050983817</v>
      </c>
      <c r="S22" s="79">
        <v>1</v>
      </c>
      <c r="T22" s="80"/>
      <c r="U22" s="78">
        <f t="shared" si="5"/>
        <v>1.1052451216950718</v>
      </c>
      <c r="V22" s="132">
        <f>R5</f>
        <v>44695</v>
      </c>
      <c r="W22" s="121" t="str">
        <f t="shared" si="6"/>
        <v>m</v>
      </c>
      <c r="X22" s="121">
        <f t="shared" si="7"/>
        <v>38</v>
      </c>
      <c r="Y22" s="12">
        <f t="shared" si="8"/>
        <v>1</v>
      </c>
      <c r="Z22" s="12">
        <f>IF(Y22=1,LOOKUP(X22,'Meltzer-Faber'!A3:A63,'Meltzer-Faber'!B3:B63))</f>
        <v>1.109</v>
      </c>
      <c r="AA22" s="12">
        <f>IF(Y22=1,LOOKUP(X22,'Meltzer-Faber'!A3:A63,'Meltzer-Faber'!C3:C63))</f>
        <v>1.1100000000000001</v>
      </c>
      <c r="AB22" s="12">
        <f t="shared" si="9"/>
        <v>1.109</v>
      </c>
    </row>
    <row r="23" spans="1:28" s="12" customFormat="1" ht="20" customHeight="1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 t="shared" si="4"/>
        <v/>
      </c>
      <c r="S23" s="79"/>
      <c r="T23" s="80"/>
      <c r="U23" s="78" t="str">
        <f t="shared" si="5"/>
        <v/>
      </c>
      <c r="V23" s="132">
        <f>R5</f>
        <v>44695</v>
      </c>
      <c r="W23" s="121" t="b">
        <f t="shared" si="6"/>
        <v>0</v>
      </c>
      <c r="X23" s="121">
        <f t="shared" si="7"/>
        <v>0</v>
      </c>
      <c r="Y23" s="12">
        <f t="shared" si="8"/>
        <v>0</v>
      </c>
      <c r="Z23" s="12" t="b">
        <f>IF(Y23=1,LOOKUP(X23,'Meltzer-Faber'!A3:A63,'Meltzer-Faber'!B3:B63))</f>
        <v>0</v>
      </c>
      <c r="AA23" s="12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>
      <c r="A24" s="112"/>
      <c r="B24" s="88"/>
      <c r="C24" s="114"/>
      <c r="D24" s="81"/>
      <c r="E24" s="82"/>
      <c r="F24" s="83"/>
      <c r="G24" s="84"/>
      <c r="H24" s="126"/>
      <c r="I24" s="127"/>
      <c r="J24" s="128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 t="shared" si="4"/>
        <v/>
      </c>
      <c r="S24" s="86"/>
      <c r="T24" s="87"/>
      <c r="U24" s="78" t="str">
        <f t="shared" si="5"/>
        <v/>
      </c>
      <c r="V24" s="132">
        <f>R5</f>
        <v>44695</v>
      </c>
      <c r="W24" s="121" t="b">
        <f t="shared" si="6"/>
        <v>0</v>
      </c>
      <c r="X24" s="121">
        <f t="shared" si="7"/>
        <v>0</v>
      </c>
      <c r="Y24" s="12">
        <f t="shared" si="8"/>
        <v>0</v>
      </c>
      <c r="Z24" s="12" t="b">
        <f>IF(Y24=1,LOOKUP(X24,'Meltzer-Faber'!A3:A63,'Meltzer-Faber'!B3:B63))</f>
        <v>0</v>
      </c>
      <c r="AA24" s="12" t="b">
        <f>IF(Y24=1,LOOKUP(X24,'Meltzer-Faber'!A3:A63,'Meltzer-Faber'!C3:C63))</f>
        <v>0</v>
      </c>
      <c r="AB24" s="12" t="str">
        <f t="shared" si="9"/>
        <v/>
      </c>
    </row>
    <row r="25" spans="1:28" s="8" customFormat="1" ht="9" customHeight="1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  <c r="Y25" s="12"/>
    </row>
    <row r="26" spans="1:28" customFormat="1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8" s="7" customFormat="1" ht="14">
      <c r="A27" s="7" t="s">
        <v>17</v>
      </c>
      <c r="B27"/>
      <c r="C27" s="198" t="s">
        <v>76</v>
      </c>
      <c r="D27" s="198"/>
      <c r="E27" s="198"/>
      <c r="F27" s="198"/>
      <c r="G27" s="46" t="s">
        <v>29</v>
      </c>
      <c r="H27" s="47">
        <v>1</v>
      </c>
      <c r="I27" s="197" t="s">
        <v>79</v>
      </c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</row>
    <row r="28" spans="1:28" s="7" customFormat="1" ht="14">
      <c r="B28"/>
      <c r="C28" s="195"/>
      <c r="D28" s="195"/>
      <c r="E28" s="195"/>
      <c r="F28" s="195"/>
      <c r="G28" s="48" t="s">
        <v>20</v>
      </c>
      <c r="H28" s="47">
        <v>2</v>
      </c>
      <c r="I28" s="197" t="s">
        <v>80</v>
      </c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</row>
    <row r="29" spans="1:28" s="7" customFormat="1" ht="14">
      <c r="A29" s="49" t="s">
        <v>30</v>
      </c>
      <c r="B29"/>
      <c r="C29" s="198"/>
      <c r="D29" s="198"/>
      <c r="E29" s="198"/>
      <c r="F29" s="198"/>
      <c r="G29" s="50"/>
      <c r="H29" s="47">
        <v>3</v>
      </c>
      <c r="I29" s="197" t="s">
        <v>87</v>
      </c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</row>
    <row r="30" spans="1:28" ht="14">
      <c r="A30" s="6"/>
      <c r="B30"/>
      <c r="C30" s="198"/>
      <c r="D30" s="198"/>
      <c r="E30" s="198"/>
      <c r="F30" s="198"/>
      <c r="G30" s="34"/>
      <c r="H30" s="32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</row>
    <row r="31" spans="1:28" ht="14">
      <c r="A31" s="7"/>
      <c r="B31"/>
      <c r="C31" s="198"/>
      <c r="D31" s="198"/>
      <c r="E31" s="198"/>
      <c r="F31" s="198"/>
      <c r="G31" s="52" t="s">
        <v>31</v>
      </c>
      <c r="H31" s="190" t="s">
        <v>88</v>
      </c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</row>
    <row r="32" spans="1:28" ht="14">
      <c r="C32" s="38"/>
      <c r="D32" s="33"/>
      <c r="E32" s="33"/>
      <c r="F32" s="34"/>
      <c r="G32" s="52" t="s">
        <v>32</v>
      </c>
      <c r="H32" s="190" t="s">
        <v>89</v>
      </c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</row>
    <row r="33" spans="1:20" ht="14">
      <c r="A33" s="7" t="s">
        <v>18</v>
      </c>
      <c r="B33"/>
      <c r="C33" s="198" t="s">
        <v>64</v>
      </c>
      <c r="D33" s="198"/>
      <c r="E33" s="198"/>
      <c r="F33" s="198"/>
      <c r="G33" s="52" t="s">
        <v>33</v>
      </c>
      <c r="H33" s="190" t="s">
        <v>84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</row>
    <row r="34" spans="1:20" ht="14">
      <c r="C34" s="198"/>
      <c r="D34" s="198"/>
      <c r="E34" s="198"/>
      <c r="F34" s="198"/>
      <c r="G34" s="52"/>
      <c r="H34" s="31"/>
      <c r="I34" s="55"/>
    </row>
    <row r="35" spans="1:20" ht="14">
      <c r="A35" s="47" t="s">
        <v>34</v>
      </c>
      <c r="B35" s="56"/>
      <c r="C35" s="198" t="s">
        <v>90</v>
      </c>
      <c r="D35" s="198"/>
      <c r="E35" s="198"/>
      <c r="F35" s="198"/>
      <c r="G35" s="52" t="s">
        <v>22</v>
      </c>
      <c r="H35" s="190" t="s">
        <v>178</v>
      </c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</row>
    <row r="36" spans="1:20" ht="14">
      <c r="C36" s="198"/>
      <c r="D36" s="198"/>
      <c r="E36" s="198"/>
      <c r="F36" s="198"/>
      <c r="G36" s="52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</row>
    <row r="37" spans="1:20" ht="14">
      <c r="A37" s="56" t="s">
        <v>21</v>
      </c>
      <c r="B37" s="56"/>
      <c r="C37" s="35" t="s">
        <v>43</v>
      </c>
      <c r="D37" s="36"/>
      <c r="E37" s="36"/>
      <c r="F37" s="37"/>
      <c r="G37" s="5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</row>
    <row r="38" spans="1:20" ht="14">
      <c r="A38" s="57"/>
      <c r="B38" s="57"/>
      <c r="C38" s="58"/>
      <c r="D38" s="33"/>
      <c r="E38" s="33"/>
      <c r="F38" s="34"/>
      <c r="G38" s="5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</row>
    <row r="39" spans="1:20" ht="14">
      <c r="C39" s="3"/>
      <c r="D39" s="4"/>
      <c r="E39" s="4"/>
      <c r="F39" s="5"/>
      <c r="G39" s="5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</row>
    <row r="40" spans="1:20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11 H12:L14 H16:L24 L15 M12:M24">
    <cfRule type="cellIs" dxfId="15" priority="3" stopIfTrue="1" operator="between">
      <formula>1</formula>
      <formula>300</formula>
    </cfRule>
    <cfRule type="cellIs" dxfId="14" priority="4" stopIfTrue="1" operator="lessThanOrEqual">
      <formula>0</formula>
    </cfRule>
  </conditionalFormatting>
  <conditionalFormatting sqref="H15:K15">
    <cfRule type="cellIs" dxfId="13" priority="1" stopIfTrue="1" operator="between">
      <formula>1</formula>
      <formula>300</formula>
    </cfRule>
    <cfRule type="cellIs" dxfId="12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 xr:uid="{00000000-0002-0000-0400-000000000000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tegori" sqref="C9:C24" xr:uid="{00000000-0002-0000-0400-000001000000}">
      <formula1>"UM,JM,SM,UK,JK,SK,M1,M2,M3,M4,M5,M6,M8,M9,M10,K1,K2,K3,K4,K5,K6,K7,K8,K9,K10"</formula1>
    </dataValidation>
  </dataValidations>
  <pageMargins left="0.27559055118110198" right="0.35433070866141703" top="0.27559055118110198" bottom="0.27559055118110198" header="0.5" footer="0.5"/>
  <pageSetup paperSize="9" scale="81" orientation="landscape" horizontalDpi="360" verticalDpi="360" copies="4"/>
  <ignoredErrors>
    <ignoredError sqref="N21" formulaRange="1"/>
  </ignoredError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4D84D-5DA5-C04E-A314-FEBDBCB513CC}">
  <sheetPr>
    <pageSetUpPr fitToPage="1"/>
  </sheetPr>
  <dimension ref="A1:W95"/>
  <sheetViews>
    <sheetView topLeftCell="A72" zoomScale="110" zoomScaleNormal="110" workbookViewId="0">
      <selection activeCell="T95" sqref="T95"/>
    </sheetView>
  </sheetViews>
  <sheetFormatPr baseColWidth="10" defaultColWidth="8.796875" defaultRowHeight="13"/>
  <cols>
    <col min="1" max="1" width="4.59765625" customWidth="1"/>
    <col min="2" max="2" width="5.3984375" customWidth="1"/>
    <col min="3" max="3" width="9.59765625" style="43" customWidth="1"/>
    <col min="4" max="4" width="5.3984375" customWidth="1"/>
    <col min="5" max="5" width="11.59765625" customWidth="1"/>
    <col min="6" max="6" width="31.59765625" style="11" customWidth="1"/>
    <col min="7" max="7" width="26" style="11" customWidth="1"/>
    <col min="8" max="13" width="6.796875" style="11" customWidth="1"/>
    <col min="14" max="16" width="6.796875" style="43" customWidth="1"/>
    <col min="17" max="17" width="15.59765625" style="43" customWidth="1"/>
  </cols>
  <sheetData>
    <row r="1" spans="1:22" s="44" customFormat="1" ht="33.75" customHeight="1">
      <c r="A1" s="201" t="s">
        <v>61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</row>
    <row r="2" spans="1:22" s="44" customFormat="1" ht="27" customHeight="1">
      <c r="A2" s="202" t="str">
        <f>IF('P1'!H5&gt;0,'P1'!H5,"")</f>
        <v>Kvadraturen IK</v>
      </c>
      <c r="B2" s="202"/>
      <c r="C2" s="202"/>
      <c r="D2" s="202"/>
      <c r="E2" s="202"/>
      <c r="F2" s="203" t="str">
        <f>IF('P1'!M5&gt;0,'P1'!M5,"")</f>
        <v>Idda Arena, Kristiansand</v>
      </c>
      <c r="G2" s="203"/>
      <c r="H2" s="203"/>
      <c r="I2" s="203"/>
      <c r="J2" s="203"/>
      <c r="K2" s="203"/>
      <c r="L2" s="203"/>
      <c r="M2" s="146"/>
      <c r="N2" s="204">
        <f>IF('P1'!R5&gt;0,'P1'!R5,"")</f>
        <v>44695</v>
      </c>
      <c r="O2" s="204"/>
      <c r="P2" s="204"/>
      <c r="Q2" s="204"/>
    </row>
    <row r="3" spans="1:22" ht="14" customHeight="1">
      <c r="A3" s="40"/>
      <c r="B3" s="40"/>
      <c r="C3" s="106"/>
      <c r="D3" s="40"/>
      <c r="E3" s="42"/>
      <c r="F3" s="105"/>
      <c r="G3" s="105"/>
      <c r="H3" s="105"/>
      <c r="I3" s="105"/>
      <c r="J3" s="105"/>
      <c r="K3" s="105"/>
      <c r="L3" s="105"/>
      <c r="M3" s="105"/>
      <c r="N3" s="95"/>
      <c r="O3" s="95"/>
      <c r="P3" s="95"/>
      <c r="Q3" s="106"/>
    </row>
    <row r="4" spans="1:22" s="45" customFormat="1" ht="28">
      <c r="A4" s="205" t="s">
        <v>44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</row>
    <row r="5" spans="1:22" ht="14" customHeight="1">
      <c r="A5" s="40"/>
      <c r="B5" s="40"/>
      <c r="C5" s="106"/>
      <c r="D5" s="40"/>
      <c r="E5" s="42"/>
      <c r="F5" s="105"/>
      <c r="G5" s="105"/>
      <c r="H5" s="105"/>
      <c r="I5" s="105"/>
      <c r="J5" s="105"/>
      <c r="K5" s="105"/>
      <c r="L5" s="105"/>
      <c r="M5" s="105"/>
      <c r="N5" s="95"/>
      <c r="O5" s="95"/>
      <c r="P5" s="95"/>
      <c r="Q5" s="106"/>
    </row>
    <row r="6" spans="1:22" s="99" customFormat="1" ht="18">
      <c r="A6" s="90">
        <v>1</v>
      </c>
      <c r="B6" s="91">
        <f>IF('P2'!A9="","",'P2'!A9)</f>
        <v>81</v>
      </c>
      <c r="C6" s="94">
        <f>IF('P2'!B9="","",'P2'!B9)</f>
        <v>79.28</v>
      </c>
      <c r="D6" s="91" t="str">
        <f>IF('P2'!C9="","",'P2'!C9)</f>
        <v>K5</v>
      </c>
      <c r="E6" s="92">
        <f>IF('P2'!D9="","",'P2'!D9)</f>
        <v>23735</v>
      </c>
      <c r="F6" s="93" t="str">
        <f>IF('P2'!F9="","",'P2'!F9)</f>
        <v xml:space="preserve">Margit Skjervheim </v>
      </c>
      <c r="G6" s="93" t="str">
        <f>IF('P2'!G9="","",'P2'!G9)</f>
        <v>AK Bjørgvin</v>
      </c>
      <c r="H6" s="97">
        <f>IF('P2'!H9=0,"",'P2'!H9)</f>
        <v>45</v>
      </c>
      <c r="I6" s="97">
        <f>IF('P2'!I9=0,"",'P2'!I9)</f>
        <v>-48</v>
      </c>
      <c r="J6" s="97">
        <f>IF('P2'!J9=0,"",'P2'!J9)</f>
        <v>49</v>
      </c>
      <c r="K6" s="97">
        <f>IF('P2'!K9=0,"",'P2'!K9)</f>
        <v>55</v>
      </c>
      <c r="L6" s="97">
        <f>IF('P2'!L9=0,"",'P2'!L9)</f>
        <v>59</v>
      </c>
      <c r="M6" s="97">
        <f>IF('P2'!M9=0,"",'P2'!M9)</f>
        <v>61</v>
      </c>
      <c r="N6" s="97">
        <f>IF('P2'!N9=0,"",'P2'!N9)</f>
        <v>49</v>
      </c>
      <c r="O6" s="97">
        <f>IF('P2'!O9=0,"",'P2'!O9)</f>
        <v>61</v>
      </c>
      <c r="P6" s="97">
        <f>IF('P2'!P9=0,"",'P2'!P9)</f>
        <v>110</v>
      </c>
      <c r="Q6" s="94">
        <f>IF('P2'!Q9=0,"",'P2'!Q9)</f>
        <v>127.67356178542046</v>
      </c>
    </row>
    <row r="7" spans="1:22" s="99" customFormat="1" ht="18">
      <c r="A7" s="90"/>
      <c r="B7" s="91"/>
      <c r="C7" s="94"/>
      <c r="D7" s="91"/>
      <c r="E7" s="92"/>
      <c r="F7" s="93"/>
      <c r="G7" s="93"/>
      <c r="H7" s="97"/>
      <c r="I7" s="97"/>
      <c r="J7" s="97"/>
      <c r="K7" s="97"/>
      <c r="L7" s="97"/>
      <c r="M7" s="97"/>
      <c r="N7" s="97"/>
      <c r="O7" s="97"/>
      <c r="P7" s="97"/>
      <c r="Q7" s="94"/>
    </row>
    <row r="8" spans="1:22" s="99" customFormat="1" ht="18">
      <c r="A8" s="90">
        <v>1</v>
      </c>
      <c r="B8" s="91">
        <f>IF('P2'!A10="","",'P2'!A10)</f>
        <v>59</v>
      </c>
      <c r="C8" s="94">
        <f>IF('P2'!B10="","",'P2'!B10)</f>
        <v>56.65</v>
      </c>
      <c r="D8" s="91" t="str">
        <f>IF('P2'!C10="","",'P2'!C10)</f>
        <v>K4</v>
      </c>
      <c r="E8" s="92">
        <f>IF('P2'!D10="","",'P2'!D10)</f>
        <v>25448</v>
      </c>
      <c r="F8" s="93" t="str">
        <f>IF('P2'!F10="","",'P2'!F10)</f>
        <v>Eva Bjørkeng</v>
      </c>
      <c r="G8" s="93" t="str">
        <f>IF('P2'!G10="","",'P2'!G10)</f>
        <v>Tromsø AK</v>
      </c>
      <c r="H8" s="97">
        <f>IF('P2'!H10=0,"",'P2'!H10)</f>
        <v>45</v>
      </c>
      <c r="I8" s="97">
        <f>IF('P2'!I10=0,"",'P2'!I10)</f>
        <v>48</v>
      </c>
      <c r="J8" s="97">
        <f>IF('P2'!J10=0,"",'P2'!J10)</f>
        <v>-51</v>
      </c>
      <c r="K8" s="97">
        <f>IF('P2'!K10=0,"",'P2'!K10)</f>
        <v>56</v>
      </c>
      <c r="L8" s="97">
        <f>IF('P2'!L10=0,"",'P2'!L10)</f>
        <v>59</v>
      </c>
      <c r="M8" s="97">
        <f>IF('P2'!M10=0,"",'P2'!M10)</f>
        <v>-61</v>
      </c>
      <c r="N8" s="97">
        <f>IF('P2'!N10=0,"",'P2'!N10)</f>
        <v>48</v>
      </c>
      <c r="O8" s="97">
        <f>IF('P2'!O10=0,"",'P2'!O10)</f>
        <v>59</v>
      </c>
      <c r="P8" s="97">
        <f>IF('P2'!P10=0,"",'P2'!P10)</f>
        <v>107</v>
      </c>
      <c r="Q8" s="94">
        <f>IF('P2'!Q10=0,"",'P2'!Q10)</f>
        <v>150.14688456326269</v>
      </c>
    </row>
    <row r="9" spans="1:22" s="99" customFormat="1" ht="18">
      <c r="A9" s="90"/>
      <c r="B9" s="91"/>
      <c r="C9" s="94"/>
      <c r="D9" s="91"/>
      <c r="E9" s="92"/>
      <c r="F9" s="93"/>
      <c r="G9" s="93"/>
      <c r="H9" s="97"/>
      <c r="I9" s="97"/>
      <c r="J9" s="97"/>
      <c r="K9" s="97"/>
      <c r="L9" s="97"/>
      <c r="M9" s="97"/>
      <c r="N9" s="97"/>
      <c r="O9" s="97"/>
      <c r="P9" s="97"/>
      <c r="Q9" s="94"/>
    </row>
    <row r="10" spans="1:22" s="99" customFormat="1" ht="18">
      <c r="A10" s="90">
        <v>1</v>
      </c>
      <c r="B10" s="91">
        <f>IF('P2'!A12="","",'P2'!A12)</f>
        <v>81</v>
      </c>
      <c r="C10" s="94">
        <f>IF('P2'!B12="","",'P2'!B12)</f>
        <v>79.16</v>
      </c>
      <c r="D10" s="91" t="str">
        <f>IF('P2'!C12="","",'P2'!C12)</f>
        <v>K3</v>
      </c>
      <c r="E10" s="92">
        <f>IF('P2'!D12="","",'P2'!D12)</f>
        <v>28374</v>
      </c>
      <c r="F10" s="93" t="str">
        <f>IF('P2'!F12="","",'P2'!F12)</f>
        <v>Maria Israelsson</v>
      </c>
      <c r="G10" s="93" t="str">
        <f>IF('P2'!G12="","",'P2'!G12)</f>
        <v>Tromsø AK</v>
      </c>
      <c r="H10" s="97">
        <f>IF('P2'!H12=0,"",'P2'!H12)</f>
        <v>36</v>
      </c>
      <c r="I10" s="97">
        <f>IF('P2'!I12=0,"",'P2'!I12)</f>
        <v>40</v>
      </c>
      <c r="J10" s="97">
        <f>IF('P2'!J12=0,"",'P2'!J12)</f>
        <v>-44</v>
      </c>
      <c r="K10" s="97">
        <f>IF('P2'!K12=0,"",'P2'!K12)</f>
        <v>46</v>
      </c>
      <c r="L10" s="97">
        <f>IF('P2'!L12=0,"",'P2'!L12)</f>
        <v>49</v>
      </c>
      <c r="M10" s="97">
        <f>IF('P2'!M12=0,"",'P2'!M12)</f>
        <v>-52</v>
      </c>
      <c r="N10" s="97">
        <f>IF('P2'!N12=0,"",'P2'!N12)</f>
        <v>40</v>
      </c>
      <c r="O10" s="97">
        <f>IF('P2'!O12=0,"",'P2'!O12)</f>
        <v>49</v>
      </c>
      <c r="P10" s="97">
        <f>IF('P2'!P12=0,"",'P2'!P12)</f>
        <v>89</v>
      </c>
      <c r="Q10" s="94">
        <f>IF('P2'!Q12=0,"",'P2'!Q12)</f>
        <v>103.3700879315443</v>
      </c>
    </row>
    <row r="11" spans="1:22" s="99" customFormat="1" ht="18">
      <c r="A11" s="90">
        <v>2</v>
      </c>
      <c r="B11" s="91">
        <f>IF('P2'!A11="","",'P2'!A11)</f>
        <v>81</v>
      </c>
      <c r="C11" s="94">
        <f>IF('P2'!B11="","",'P2'!B11)</f>
        <v>76.34</v>
      </c>
      <c r="D11" s="91" t="str">
        <f>IF('P2'!C11="","",'P2'!C11)</f>
        <v>K3</v>
      </c>
      <c r="E11" s="92">
        <f>IF('P2'!D11="","",'P2'!D11)</f>
        <v>26679</v>
      </c>
      <c r="F11" s="93" t="str">
        <f>IF('P2'!F11="","",'P2'!F11)</f>
        <v>Hege Norman</v>
      </c>
      <c r="G11" s="93" t="str">
        <f>IF('P2'!G11="","",'P2'!G11)</f>
        <v>Elverum AK</v>
      </c>
      <c r="H11" s="97">
        <f>IF('P2'!H11=0,"",'P2'!H11)</f>
        <v>35</v>
      </c>
      <c r="I11" s="97">
        <f>IF('P2'!I11=0,"",'P2'!I11)</f>
        <v>-38</v>
      </c>
      <c r="J11" s="97">
        <f>IF('P2'!J11=0,"",'P2'!J11)</f>
        <v>-40</v>
      </c>
      <c r="K11" s="97">
        <f>IF('P2'!K11=0,"",'P2'!K11)</f>
        <v>45</v>
      </c>
      <c r="L11" s="97">
        <f>IF('P2'!L11=0,"",'P2'!L11)</f>
        <v>-50</v>
      </c>
      <c r="M11" s="97">
        <f>IF('P2'!M11=0,"",'P2'!M11)</f>
        <v>-55</v>
      </c>
      <c r="N11" s="97">
        <f>IF('P2'!N11=0,"",'P2'!N11)</f>
        <v>35</v>
      </c>
      <c r="O11" s="97">
        <f>IF('P2'!O11=0,"",'P2'!O11)</f>
        <v>45</v>
      </c>
      <c r="P11" s="97">
        <f>IF('P2'!P11=0,"",'P2'!P11)</f>
        <v>80</v>
      </c>
      <c r="Q11" s="94">
        <f>IF('P2'!Q11=0,"",'P2'!Q11)</f>
        <v>94.493046090847969</v>
      </c>
    </row>
    <row r="12" spans="1:22" s="99" customFormat="1" ht="18">
      <c r="A12" s="90"/>
      <c r="B12" s="91"/>
      <c r="C12" s="94"/>
      <c r="D12" s="91"/>
      <c r="E12" s="92"/>
      <c r="F12" s="93"/>
      <c r="G12" s="93"/>
      <c r="H12" s="97"/>
      <c r="I12" s="97"/>
      <c r="J12" s="97"/>
      <c r="K12" s="97"/>
      <c r="L12" s="97"/>
      <c r="M12" s="97"/>
      <c r="N12" s="97"/>
      <c r="O12" s="97"/>
      <c r="P12" s="97"/>
      <c r="Q12" s="94"/>
    </row>
    <row r="13" spans="1:22" s="99" customFormat="1" ht="18">
      <c r="A13" s="90">
        <v>1</v>
      </c>
      <c r="B13" s="91">
        <f>IF('P2'!A14="","",'P2'!A14)</f>
        <v>64</v>
      </c>
      <c r="C13" s="94">
        <f>IF('P2'!B14="","",'P2'!B14)</f>
        <v>60.22</v>
      </c>
      <c r="D13" s="91" t="str">
        <f>IF('P2'!C14="","",'P2'!C14)</f>
        <v>K2</v>
      </c>
      <c r="E13" s="92">
        <f>IF('P2'!D14="","",'P2'!D14)</f>
        <v>29955</v>
      </c>
      <c r="F13" s="93" t="str">
        <f>IF('P2'!F14="","",'P2'!F14)</f>
        <v>Line Giertsen</v>
      </c>
      <c r="G13" s="93" t="str">
        <f>IF('P2'!G14="","",'P2'!G14)</f>
        <v>Trondheim AK</v>
      </c>
      <c r="H13" s="97">
        <f>IF('P2'!H14=0,"",'P2'!H14)</f>
        <v>-50</v>
      </c>
      <c r="I13" s="97">
        <f>IF('P2'!I14=0,"",'P2'!I14)</f>
        <v>50</v>
      </c>
      <c r="J13" s="97">
        <f>IF('P2'!J14=0,"",'P2'!J14)</f>
        <v>53</v>
      </c>
      <c r="K13" s="97">
        <f>IF('P2'!K14=0,"",'P2'!K14)</f>
        <v>-63</v>
      </c>
      <c r="L13" s="97">
        <f>IF('P2'!L14=0,"",'P2'!L14)</f>
        <v>63</v>
      </c>
      <c r="M13" s="97">
        <f>IF('P2'!M14=0,"",'P2'!M14)</f>
        <v>66</v>
      </c>
      <c r="N13" s="97">
        <f>IF('P2'!N14=0,"",'P2'!N14)</f>
        <v>53</v>
      </c>
      <c r="O13" s="97">
        <f>IF('P2'!O14=0,"",'P2'!O14)</f>
        <v>66</v>
      </c>
      <c r="P13" s="97">
        <f>IF('P2'!P14=0,"",'P2'!P14)</f>
        <v>119</v>
      </c>
      <c r="Q13" s="94">
        <f>IF('P2'!Q14=0,"",'P2'!Q14)</f>
        <v>160.40163947766376</v>
      </c>
    </row>
    <row r="14" spans="1:22" s="99" customFormat="1" ht="18">
      <c r="A14" s="90"/>
      <c r="B14" s="91"/>
      <c r="C14" s="94"/>
      <c r="D14" s="91"/>
      <c r="E14" s="92"/>
      <c r="F14" s="93"/>
      <c r="G14" s="93"/>
      <c r="H14" s="97"/>
      <c r="I14" s="97"/>
      <c r="J14" s="97"/>
      <c r="K14" s="97"/>
      <c r="L14" s="97"/>
      <c r="M14" s="97"/>
      <c r="N14" s="97"/>
      <c r="O14" s="97"/>
      <c r="P14" s="97"/>
      <c r="Q14" s="94"/>
    </row>
    <row r="15" spans="1:22" s="99" customFormat="1" ht="18">
      <c r="A15" s="90">
        <v>1</v>
      </c>
      <c r="B15" s="91">
        <f>IF('P2'!A16="","",'P2'!A16)</f>
        <v>71</v>
      </c>
      <c r="C15" s="94">
        <f>IF('P2'!B16="","",'P2'!B16)</f>
        <v>66.180000000000007</v>
      </c>
      <c r="D15" s="91" t="str">
        <f>IF('P2'!C16="","",'P2'!C16)</f>
        <v>K2</v>
      </c>
      <c r="E15" s="92">
        <f>IF('P2'!D16="","",'P2'!D16)</f>
        <v>30216</v>
      </c>
      <c r="F15" s="93" t="str">
        <f>IF('P2'!F16="","",'P2'!F16)</f>
        <v>Aurora Foss</v>
      </c>
      <c r="G15" s="93" t="str">
        <f>IF('P2'!G16="","",'P2'!G16)</f>
        <v>Oslo AK</v>
      </c>
      <c r="H15" s="97">
        <f>IF('P2'!H16=0,"",'P2'!H16)</f>
        <v>38</v>
      </c>
      <c r="I15" s="97">
        <f>IF('P2'!I16=0,"",'P2'!I16)</f>
        <v>41</v>
      </c>
      <c r="J15" s="97">
        <f>IF('P2'!J16=0,"",'P2'!J16)</f>
        <v>-43</v>
      </c>
      <c r="K15" s="97">
        <f>IF('P2'!K16=0,"",'P2'!K16)</f>
        <v>54</v>
      </c>
      <c r="L15" s="97">
        <f>IF('P2'!L16=0,"",'P2'!L16)</f>
        <v>-57</v>
      </c>
      <c r="M15" s="97">
        <f>IF('P2'!M16=0,"",'P2'!M16)</f>
        <v>59</v>
      </c>
      <c r="N15" s="97">
        <f>IF('P2'!N16=0,"",'P2'!N16)</f>
        <v>41</v>
      </c>
      <c r="O15" s="97">
        <f>IF('P2'!O16=0,"",'P2'!O16)</f>
        <v>59</v>
      </c>
      <c r="P15" s="97">
        <f>IF('P2'!P16=0,"",'P2'!P16)</f>
        <v>100</v>
      </c>
      <c r="Q15" s="94">
        <f>IF('P2'!Q16=0,"",'P2'!Q16)</f>
        <v>127.30660655939931</v>
      </c>
      <c r="V15" s="99" t="s">
        <v>41</v>
      </c>
    </row>
    <row r="16" spans="1:22" s="99" customFormat="1" ht="18">
      <c r="A16" s="90"/>
      <c r="B16" s="91"/>
      <c r="C16" s="94"/>
      <c r="D16" s="91"/>
      <c r="E16" s="92"/>
      <c r="F16" s="93"/>
      <c r="G16" s="93"/>
      <c r="H16" s="97"/>
      <c r="I16" s="97"/>
      <c r="J16" s="97"/>
      <c r="K16" s="97"/>
      <c r="L16" s="97"/>
      <c r="M16" s="97"/>
      <c r="N16" s="97"/>
      <c r="O16" s="97"/>
      <c r="P16" s="97"/>
      <c r="Q16" s="94"/>
    </row>
    <row r="17" spans="1:19" s="99" customFormat="1" ht="18">
      <c r="A17" s="90">
        <v>1</v>
      </c>
      <c r="B17" s="91">
        <f>IF('P2'!A17="","",'P2'!A17)</f>
        <v>76</v>
      </c>
      <c r="C17" s="94">
        <f>IF('P2'!B17="","",'P2'!B17)</f>
        <v>72.89</v>
      </c>
      <c r="D17" s="91" t="str">
        <f>IF('P2'!C17="","",'P2'!C17)</f>
        <v>K2</v>
      </c>
      <c r="E17" s="92">
        <f>IF('P2'!D17="","",'P2'!D17)</f>
        <v>28638</v>
      </c>
      <c r="F17" s="93" t="str">
        <f>IF('P2'!F17="","",'P2'!F17)</f>
        <v>Satu Vänskä-Westgarth</v>
      </c>
      <c r="G17" s="93" t="str">
        <f>IF('P2'!G17="","",'P2'!G17)</f>
        <v>Elverum AK</v>
      </c>
      <c r="H17" s="97">
        <f>IF('P2'!H17=0,"",'P2'!H17)</f>
        <v>35</v>
      </c>
      <c r="I17" s="97">
        <f>IF('P2'!I17=0,"",'P2'!I17)</f>
        <v>37</v>
      </c>
      <c r="J17" s="97">
        <f>IF('P2'!J17=0,"",'P2'!J17)</f>
        <v>-39</v>
      </c>
      <c r="K17" s="97">
        <f>IF('P2'!K17=0,"",'P2'!K17)</f>
        <v>45</v>
      </c>
      <c r="L17" s="97">
        <f>IF('P2'!L17=0,"",'P2'!L17)</f>
        <v>50</v>
      </c>
      <c r="M17" s="97">
        <f>IF('P2'!M17=0,"",'P2'!M17)</f>
        <v>55</v>
      </c>
      <c r="N17" s="97">
        <f>IF('P2'!N17=0,"",'P2'!N17)</f>
        <v>37</v>
      </c>
      <c r="O17" s="97">
        <f>IF('P2'!O17=0,"",'P2'!O17)</f>
        <v>55</v>
      </c>
      <c r="P17" s="97">
        <f>IF('P2'!P17=0,"",'P2'!P17)</f>
        <v>92</v>
      </c>
      <c r="Q17" s="94">
        <f>IF('P2'!Q17=0,"",'P2'!Q17)</f>
        <v>111.1666987429591</v>
      </c>
      <c r="S17" s="101"/>
    </row>
    <row r="18" spans="1:19" s="99" customFormat="1" ht="18">
      <c r="A18" s="90"/>
      <c r="B18" s="91"/>
      <c r="C18" s="94"/>
      <c r="D18" s="91"/>
      <c r="E18" s="92"/>
      <c r="F18" s="93"/>
      <c r="G18" s="93"/>
      <c r="H18" s="97"/>
      <c r="I18" s="97"/>
      <c r="J18" s="97"/>
      <c r="K18" s="97"/>
      <c r="L18" s="97"/>
      <c r="M18" s="97"/>
      <c r="N18" s="97"/>
      <c r="O18" s="97"/>
      <c r="P18" s="97"/>
      <c r="Q18" s="94"/>
    </row>
    <row r="19" spans="1:19" s="99" customFormat="1" ht="18">
      <c r="A19" s="90">
        <v>1</v>
      </c>
      <c r="B19" s="91">
        <f>IF('P2'!A18="","",'P2'!A18)</f>
        <v>81</v>
      </c>
      <c r="C19" s="94">
        <f>IF('P2'!B18="","",'P2'!B18)</f>
        <v>76.11</v>
      </c>
      <c r="D19" s="91" t="str">
        <f>IF('P2'!C18="","",'P2'!C18)</f>
        <v>K2</v>
      </c>
      <c r="E19" s="92">
        <f>IF('P2'!D18="","",'P2'!D18)</f>
        <v>28584</v>
      </c>
      <c r="F19" s="93" t="str">
        <f>IF('P2'!F18="","",'P2'!F18)</f>
        <v>Larisa Izumrudova</v>
      </c>
      <c r="G19" s="93" t="str">
        <f>IF('P2'!G18="","",'P2'!G18)</f>
        <v>Vigrestad IK</v>
      </c>
      <c r="H19" s="97">
        <f>IF('P2'!H18=0,"",'P2'!H18)</f>
        <v>44</v>
      </c>
      <c r="I19" s="97">
        <f>IF('P2'!I18=0,"",'P2'!I18)</f>
        <v>51</v>
      </c>
      <c r="J19" s="97">
        <f>IF('P2'!J18=0,"",'P2'!J18)</f>
        <v>53</v>
      </c>
      <c r="K19" s="97">
        <f>IF('P2'!K18=0,"",'P2'!K18)</f>
        <v>62</v>
      </c>
      <c r="L19" s="97">
        <f>IF('P2'!L18=0,"",'P2'!L18)</f>
        <v>65</v>
      </c>
      <c r="M19" s="97">
        <f>IF('P2'!M18=0,"",'P2'!M18)</f>
        <v>67</v>
      </c>
      <c r="N19" s="97">
        <f>IF('P2'!N18=0,"",'P2'!N18)</f>
        <v>53</v>
      </c>
      <c r="O19" s="97">
        <f>IF('P2'!O18=0,"",'P2'!O18)</f>
        <v>67</v>
      </c>
      <c r="P19" s="97">
        <f>IF('P2'!P18=0,"",'P2'!P18)</f>
        <v>120</v>
      </c>
      <c r="Q19" s="94">
        <f>IF('P2'!Q18=0,"",'P2'!Q18)</f>
        <v>141.94375124942857</v>
      </c>
    </row>
    <row r="20" spans="1:19" s="99" customFormat="1" ht="18">
      <c r="A20" s="90"/>
      <c r="B20" s="91"/>
      <c r="C20" s="94"/>
      <c r="D20" s="91"/>
      <c r="E20" s="92"/>
      <c r="F20" s="93"/>
      <c r="G20" s="93"/>
      <c r="H20" s="97"/>
      <c r="I20" s="97"/>
      <c r="J20" s="97"/>
      <c r="K20" s="97"/>
      <c r="L20" s="97"/>
      <c r="M20" s="97"/>
      <c r="N20" s="97"/>
      <c r="O20" s="97"/>
      <c r="P20" s="97"/>
      <c r="Q20" s="94"/>
      <c r="S20" s="101"/>
    </row>
    <row r="21" spans="1:19" s="99" customFormat="1" ht="18">
      <c r="A21" s="90">
        <v>1</v>
      </c>
      <c r="B21" s="91">
        <f>IF('P2'!A19="","",'P2'!A19)</f>
        <v>87</v>
      </c>
      <c r="C21" s="94">
        <f>IF('P2'!B19="","",'P2'!B19)</f>
        <v>82.92</v>
      </c>
      <c r="D21" s="91" t="str">
        <f>IF('P2'!C19="","",'P2'!C19)</f>
        <v>K2</v>
      </c>
      <c r="E21" s="92">
        <f>IF('P2'!D19="","",'P2'!D19)</f>
        <v>29367</v>
      </c>
      <c r="F21" s="93" t="str">
        <f>IF('P2'!F19="","",'P2'!F19)</f>
        <v>Ingeborg Endresen</v>
      </c>
      <c r="G21" s="93" t="str">
        <f>IF('P2'!G19="","",'P2'!G19)</f>
        <v>AK Bjørgvin</v>
      </c>
      <c r="H21" s="97">
        <f>IF('P2'!H19=0,"",'P2'!H19)</f>
        <v>63</v>
      </c>
      <c r="I21" s="97">
        <f>IF('P2'!I19=0,"",'P2'!I19)</f>
        <v>68</v>
      </c>
      <c r="J21" s="97">
        <f>IF('P2'!J19=0,"",'P2'!J19)</f>
        <v>-70</v>
      </c>
      <c r="K21" s="97">
        <f>IF('P2'!K19=0,"",'P2'!K19)</f>
        <v>-74</v>
      </c>
      <c r="L21" s="97">
        <f>IF('P2'!L19=0,"",'P2'!L19)</f>
        <v>-74</v>
      </c>
      <c r="M21" s="97">
        <f>IF('P2'!M19=0,"",'P2'!M19)</f>
        <v>74</v>
      </c>
      <c r="N21" s="97">
        <f>IF('P2'!N19=0,"",'P2'!N19)</f>
        <v>68</v>
      </c>
      <c r="O21" s="97">
        <f>IF('P2'!O19=0,"",'P2'!O19)</f>
        <v>74</v>
      </c>
      <c r="P21" s="97">
        <f>IF('P2'!P19=0,"",'P2'!P19)</f>
        <v>142</v>
      </c>
      <c r="Q21" s="94">
        <f>IF('P2'!Q19=0,"",'P2'!Q19)</f>
        <v>161.62740180899942</v>
      </c>
    </row>
    <row r="22" spans="1:19" s="99" customFormat="1" ht="18">
      <c r="A22" s="90"/>
      <c r="B22" s="91"/>
      <c r="C22" s="94"/>
      <c r="D22" s="91"/>
      <c r="E22" s="92"/>
      <c r="F22" s="93"/>
      <c r="G22" s="93"/>
      <c r="H22" s="97"/>
      <c r="I22" s="97"/>
      <c r="J22" s="97"/>
      <c r="K22" s="97"/>
      <c r="L22" s="97"/>
      <c r="M22" s="97"/>
      <c r="N22" s="97"/>
      <c r="O22" s="97"/>
      <c r="P22" s="97"/>
      <c r="Q22" s="94"/>
    </row>
    <row r="23" spans="1:19" s="99" customFormat="1" ht="18">
      <c r="A23" s="90"/>
      <c r="B23" s="91">
        <f>IF('P2'!A15="","",'P2'!A15)</f>
        <v>64</v>
      </c>
      <c r="C23" s="94">
        <f>IF('P2'!B15="","",'P2'!B15)</f>
        <v>62.53</v>
      </c>
      <c r="D23" s="91" t="str">
        <f>IF('P2'!C15="","",'P2'!C15)</f>
        <v>K2</v>
      </c>
      <c r="E23" s="92">
        <f>IF('P2'!D15="","",'P2'!D15)</f>
        <v>29339</v>
      </c>
      <c r="F23" s="93" t="str">
        <f>IF('P2'!F15="","",'P2'!F15)</f>
        <v>Camilla Pedersen</v>
      </c>
      <c r="G23" s="93" t="str">
        <f>IF('P2'!G15="","",'P2'!G15)</f>
        <v>Christiania AK</v>
      </c>
      <c r="H23" s="97">
        <f>IF('P2'!H15=0,"",'P2'!H15)</f>
        <v>47</v>
      </c>
      <c r="I23" s="97">
        <f>IF('P2'!I15=0,"",'P2'!I15)</f>
        <v>49</v>
      </c>
      <c r="J23" s="97">
        <f>IF('P2'!J15=0,"",'P2'!J15)</f>
        <v>51</v>
      </c>
      <c r="K23" s="97">
        <f>IF('P2'!K15=0,"",'P2'!K15)</f>
        <v>-67</v>
      </c>
      <c r="L23" s="97">
        <f>IF('P2'!L15=0,"",'P2'!L15)</f>
        <v>-67</v>
      </c>
      <c r="M23" s="97">
        <f>IF('P2'!M15=0,"",'P2'!M15)</f>
        <v>-67</v>
      </c>
      <c r="N23" s="97">
        <f>IF('P2'!N15=0,"",'P2'!N15)</f>
        <v>51</v>
      </c>
      <c r="O23" s="97" t="str">
        <f>IF('P2'!O15=0,"",'P2'!O15)</f>
        <v/>
      </c>
      <c r="P23" s="97" t="str">
        <f>IF('P2'!P15=0,"",'P2'!P15)</f>
        <v/>
      </c>
      <c r="Q23" s="94" t="str">
        <f>IF('P2'!Q15=0,"",'P2'!Q15)</f>
        <v/>
      </c>
    </row>
    <row r="24" spans="1:19" s="99" customFormat="1" ht="18">
      <c r="A24" s="90"/>
      <c r="B24" s="91"/>
      <c r="C24" s="94"/>
      <c r="D24" s="91"/>
      <c r="E24" s="92"/>
      <c r="F24" s="93"/>
      <c r="G24" s="93"/>
      <c r="H24" s="97"/>
      <c r="I24" s="97"/>
      <c r="J24" s="97"/>
      <c r="K24" s="97"/>
      <c r="L24" s="97"/>
      <c r="M24" s="97"/>
      <c r="N24" s="97"/>
      <c r="O24" s="97"/>
      <c r="P24" s="97"/>
      <c r="Q24" s="94"/>
    </row>
    <row r="25" spans="1:19" s="99" customFormat="1" ht="18">
      <c r="A25" s="90"/>
      <c r="B25" s="91" t="str">
        <f>IF('P2'!A13="","",'P2'!A13)</f>
        <v>+87</v>
      </c>
      <c r="C25" s="94">
        <f>IF('P2'!B13="","",'P2'!B13)</f>
        <v>93.64</v>
      </c>
      <c r="D25" s="91" t="str">
        <f>IF('P2'!C13="","",'P2'!C13)</f>
        <v>K3</v>
      </c>
      <c r="E25" s="92">
        <f>IF('P2'!D13="","",'P2'!D13)</f>
        <v>27996</v>
      </c>
      <c r="F25" s="93" t="str">
        <f>IF('P2'!F13="","",'P2'!F13)</f>
        <v>Ingvild Bratterud</v>
      </c>
      <c r="G25" s="93" t="str">
        <f>IF('P2'!G13="","",'P2'!G13)</f>
        <v>Tromsø AK</v>
      </c>
      <c r="H25" s="97">
        <f>IF('P2'!H13=0,"",'P2'!H13)</f>
        <v>45</v>
      </c>
      <c r="I25" s="97">
        <f>IF('P2'!I13=0,"",'P2'!I13)</f>
        <v>49</v>
      </c>
      <c r="J25" s="97">
        <f>IF('P2'!J13=0,"",'P2'!J13)</f>
        <v>-52</v>
      </c>
      <c r="K25" s="97">
        <f>IF('P2'!K13=0,"",'P2'!K13)</f>
        <v>-65</v>
      </c>
      <c r="L25" s="97">
        <f>IF('P2'!L13=0,"",'P2'!L13)</f>
        <v>-67</v>
      </c>
      <c r="M25" s="97">
        <f>IF('P2'!M13=0,"",'P2'!M13)</f>
        <v>-67</v>
      </c>
      <c r="N25" s="97">
        <f>IF('P2'!N13=0,"",'P2'!N13)</f>
        <v>49</v>
      </c>
      <c r="O25" s="97" t="str">
        <f>IF('P2'!O13=0,"",'P2'!O13)</f>
        <v/>
      </c>
      <c r="P25" s="97" t="str">
        <f>IF('P2'!P13=0,"",'P2'!P13)</f>
        <v/>
      </c>
      <c r="Q25" s="94" t="str">
        <f>IF('P2'!Q13=0,"",'P2'!Q13)</f>
        <v/>
      </c>
    </row>
    <row r="26" spans="1:19" s="99" customFormat="1" ht="18">
      <c r="A26" s="90"/>
      <c r="B26" s="91"/>
      <c r="C26" s="94"/>
      <c r="D26" s="91"/>
      <c r="E26" s="92"/>
      <c r="F26" s="93"/>
      <c r="G26" s="93"/>
      <c r="H26" s="97"/>
      <c r="I26" s="97"/>
      <c r="J26" s="97"/>
      <c r="K26" s="97"/>
      <c r="L26" s="97"/>
      <c r="M26" s="97"/>
      <c r="N26" s="97"/>
      <c r="O26" s="97"/>
      <c r="P26" s="97"/>
      <c r="Q26" s="94"/>
    </row>
    <row r="27" spans="1:19" s="99" customFormat="1" ht="18">
      <c r="A27" s="90">
        <v>1</v>
      </c>
      <c r="B27" s="91">
        <f>IF('P4'!A9="","",'P4'!A9)</f>
        <v>55</v>
      </c>
      <c r="C27" s="94">
        <f>IF('P4'!B9="","",'P4'!B9)</f>
        <v>54.71</v>
      </c>
      <c r="D27" s="91" t="str">
        <f>IF('P4'!C9="","",'P4'!C9)</f>
        <v>K1</v>
      </c>
      <c r="E27" s="92">
        <f>IF('P4'!D9="","",'P4'!D9)</f>
        <v>32020</v>
      </c>
      <c r="F27" s="93" t="str">
        <f>IF('P4'!F9="","",'P4'!F9)</f>
        <v>Kine Krøs</v>
      </c>
      <c r="G27" s="93" t="str">
        <f>IF('P4'!G9="","",'P4'!G9)</f>
        <v>Spydeberg Atletene</v>
      </c>
      <c r="H27" s="97">
        <f>IF('P4'!H9=0,"",'P4'!H9)</f>
        <v>55</v>
      </c>
      <c r="I27" s="97">
        <f>IF('P4'!I9=0,"",'P4'!I9)</f>
        <v>57</v>
      </c>
      <c r="J27" s="97">
        <f>IF('P4'!J9=0,"",'P4'!J9)</f>
        <v>-60</v>
      </c>
      <c r="K27" s="97">
        <f>IF('P4'!K9=0,"",'P4'!K9)</f>
        <v>-72</v>
      </c>
      <c r="L27" s="97">
        <f>IF('P4'!L9=0,"",'P4'!L9)</f>
        <v>72</v>
      </c>
      <c r="M27" s="97">
        <f>IF('P4'!M9=0,"",'P4'!M9)</f>
        <v>74</v>
      </c>
      <c r="N27" s="97">
        <f>IF('P4'!N9=0,"",'P4'!N9)</f>
        <v>57</v>
      </c>
      <c r="O27" s="97">
        <f>IF('P4'!O9=0,"",'P4'!O9)</f>
        <v>74</v>
      </c>
      <c r="P27" s="97">
        <f>IF('P4'!P9=0,"",'P4'!P9)</f>
        <v>131</v>
      </c>
      <c r="Q27" s="94">
        <f>IF('P4'!Q9=0,"",'P4'!Q9)</f>
        <v>188.30398359268571</v>
      </c>
    </row>
    <row r="28" spans="1:19" s="99" customFormat="1" ht="18">
      <c r="A28" s="90"/>
      <c r="B28" s="91"/>
      <c r="C28" s="94"/>
      <c r="D28" s="91"/>
      <c r="E28" s="92"/>
      <c r="F28" s="93" t="s">
        <v>20</v>
      </c>
      <c r="G28" s="93"/>
      <c r="H28" s="97"/>
      <c r="I28" s="97"/>
      <c r="J28" s="97"/>
      <c r="K28" s="97"/>
      <c r="L28" s="97"/>
      <c r="M28" s="97"/>
      <c r="N28" s="97"/>
      <c r="O28" s="97"/>
      <c r="P28" s="97"/>
      <c r="Q28" s="94"/>
    </row>
    <row r="29" spans="1:19" s="99" customFormat="1" ht="18">
      <c r="A29" s="90">
        <v>1</v>
      </c>
      <c r="B29" s="91">
        <f>IF('P4'!A12="","",'P4'!A12)</f>
        <v>59</v>
      </c>
      <c r="C29" s="94">
        <f>IF('P4'!B12="","",'P4'!B12)</f>
        <v>57.89</v>
      </c>
      <c r="D29" s="91" t="str">
        <f>IF('P4'!C12="","",'P4'!C12)</f>
        <v>K1</v>
      </c>
      <c r="E29" s="92">
        <f>IF('P4'!D12="","",'P4'!D12)</f>
        <v>31091</v>
      </c>
      <c r="F29" s="93" t="str">
        <f>IF('P4'!F12="","",'P4'!F12)</f>
        <v>Tinna Marína Jónsdóttir⁠</v>
      </c>
      <c r="G29" s="93" t="str">
        <f>IF('P4'!G12="","",'P4'!G12)</f>
        <v>Tysvær VK</v>
      </c>
      <c r="H29" s="97">
        <f>IF('P4'!H12=0,"",'P4'!H12)</f>
        <v>45</v>
      </c>
      <c r="I29" s="97">
        <f>IF('P4'!I12=0,"",'P4'!I12)</f>
        <v>48</v>
      </c>
      <c r="J29" s="97">
        <f>IF('P4'!J12=0,"",'P4'!J12)</f>
        <v>51</v>
      </c>
      <c r="K29" s="97">
        <f>IF('P4'!K12=0,"",'P4'!K12)</f>
        <v>63</v>
      </c>
      <c r="L29" s="97">
        <f>IF('P4'!L12=0,"",'P4'!L12)</f>
        <v>67</v>
      </c>
      <c r="M29" s="97">
        <f>IF('P4'!M12=0,"",'P4'!M12)</f>
        <v>71</v>
      </c>
      <c r="N29" s="97">
        <f>IF('P4'!N12=0,"",'P4'!N12)</f>
        <v>51</v>
      </c>
      <c r="O29" s="97">
        <f>IF('P4'!O12=0,"",'P4'!O12)</f>
        <v>71</v>
      </c>
      <c r="P29" s="97">
        <f>IF('P4'!P12=0,"",'P4'!P12)</f>
        <v>122</v>
      </c>
      <c r="Q29" s="94">
        <f>IF('P4'!Q12=0,"",'P4'!Q12)</f>
        <v>168.72370451183801</v>
      </c>
    </row>
    <row r="30" spans="1:19" s="99" customFormat="1" ht="18">
      <c r="A30" s="90">
        <v>2</v>
      </c>
      <c r="B30" s="91">
        <f>IF('P4'!A11="","",'P4'!A11)</f>
        <v>59</v>
      </c>
      <c r="C30" s="94">
        <f>IF('P4'!B11="","",'P4'!B11)</f>
        <v>57.95</v>
      </c>
      <c r="D30" s="91" t="str">
        <f>IF('P4'!C11="","",'P4'!C11)</f>
        <v>K1</v>
      </c>
      <c r="E30" s="92">
        <f>IF('P4'!D11="","",'P4'!D11)</f>
        <v>31446</v>
      </c>
      <c r="F30" s="93" t="str">
        <f>IF('P4'!F11="","",'P4'!F11)</f>
        <v>Nicole Asmann</v>
      </c>
      <c r="G30" s="93" t="str">
        <f>IF('P4'!G11="","",'P4'!G11)</f>
        <v>Oslo AK</v>
      </c>
      <c r="H30" s="97">
        <f>IF('P4'!H11=0,"",'P4'!H11)</f>
        <v>46</v>
      </c>
      <c r="I30" s="97">
        <f>IF('P4'!I11=0,"",'P4'!I11)</f>
        <v>48</v>
      </c>
      <c r="J30" s="97">
        <f>IF('P4'!J11=0,"",'P4'!J11)</f>
        <v>51</v>
      </c>
      <c r="K30" s="97">
        <f>IF('P4'!K11=0,"",'P4'!K11)</f>
        <v>64</v>
      </c>
      <c r="L30" s="97">
        <f>IF('P4'!L11=0,"",'P4'!L11)</f>
        <v>-67</v>
      </c>
      <c r="M30" s="97">
        <f>IF('P4'!M11=0,"",'P4'!M11)</f>
        <v>-67</v>
      </c>
      <c r="N30" s="97">
        <f>IF('P4'!N11=0,"",'P4'!N11)</f>
        <v>51</v>
      </c>
      <c r="O30" s="97">
        <f>IF('P4'!O11=0,"",'P4'!O11)</f>
        <v>64</v>
      </c>
      <c r="P30" s="97">
        <f>IF('P4'!P11=0,"",'P4'!P11)</f>
        <v>115</v>
      </c>
      <c r="Q30" s="94">
        <f>IF('P4'!Q11=0,"",'P4'!Q11)</f>
        <v>158.93348283820708</v>
      </c>
    </row>
    <row r="31" spans="1:19" s="99" customFormat="1" ht="18">
      <c r="A31" s="90">
        <v>3</v>
      </c>
      <c r="B31" s="91">
        <f>IF('P4'!A10="","",'P4'!A10)</f>
        <v>59</v>
      </c>
      <c r="C31" s="94">
        <f>IF('P4'!B10="","",'P4'!B10)</f>
        <v>57.24</v>
      </c>
      <c r="D31" s="91" t="str">
        <f>IF('P4'!C10="","",'P4'!C10)</f>
        <v>K1</v>
      </c>
      <c r="E31" s="92">
        <f>IF('P4'!D10="","",'P4'!D10)</f>
        <v>31729</v>
      </c>
      <c r="F31" s="93" t="str">
        <f>IF('P4'!F10="","",'P4'!F10)</f>
        <v>Åse Mattson</v>
      </c>
      <c r="G31" s="93" t="str">
        <f>IF('P4'!G10="","",'P4'!G10)</f>
        <v>AK Bjørgvin</v>
      </c>
      <c r="H31" s="97">
        <f>IF('P4'!H10=0,"",'P4'!H10)</f>
        <v>30</v>
      </c>
      <c r="I31" s="97">
        <f>IF('P4'!I10=0,"",'P4'!I10)</f>
        <v>33</v>
      </c>
      <c r="J31" s="97">
        <f>IF('P4'!J10=0,"",'P4'!J10)</f>
        <v>35</v>
      </c>
      <c r="K31" s="97">
        <f>IF('P4'!K10=0,"",'P4'!K10)</f>
        <v>38</v>
      </c>
      <c r="L31" s="97">
        <f>IF('P4'!L10=0,"",'P4'!L10)</f>
        <v>-41</v>
      </c>
      <c r="M31" s="97">
        <f>IF('P4'!M10=0,"",'P4'!M10)</f>
        <v>43</v>
      </c>
      <c r="N31" s="97">
        <f>IF('P4'!N10=0,"",'P4'!N10)</f>
        <v>35</v>
      </c>
      <c r="O31" s="97">
        <f>IF('P4'!O10=0,"",'P4'!O10)</f>
        <v>43</v>
      </c>
      <c r="P31" s="97">
        <f>IF('P4'!P10=0,"",'P4'!P10)</f>
        <v>78</v>
      </c>
      <c r="Q31" s="94">
        <f>IF('P4'!Q10=0,"",'P4'!Q10)</f>
        <v>108.68947111072954</v>
      </c>
    </row>
    <row r="32" spans="1:19" s="99" customFormat="1" ht="18">
      <c r="A32" s="90"/>
      <c r="B32" s="91"/>
      <c r="C32" s="94"/>
      <c r="D32" s="91"/>
      <c r="E32" s="92"/>
      <c r="F32" s="93"/>
      <c r="G32" s="93"/>
      <c r="H32" s="97"/>
      <c r="I32" s="97"/>
      <c r="J32" s="97"/>
      <c r="K32" s="97"/>
      <c r="L32" s="97"/>
      <c r="M32" s="97"/>
      <c r="N32" s="97"/>
      <c r="O32" s="97"/>
      <c r="P32" s="97"/>
      <c r="Q32" s="94"/>
    </row>
    <row r="33" spans="1:17" s="99" customFormat="1" ht="18">
      <c r="A33" s="90">
        <v>1</v>
      </c>
      <c r="B33" s="91">
        <f>IF('P4'!A13="","",'P4'!A13)</f>
        <v>71</v>
      </c>
      <c r="C33" s="94">
        <f>IF('P4'!B13="","",'P4'!B13)</f>
        <v>70.58</v>
      </c>
      <c r="D33" s="91" t="str">
        <f>IF('P4'!C13="","",'P4'!C13)</f>
        <v>K1</v>
      </c>
      <c r="E33" s="92">
        <f>IF('P4'!D13="","",'P4'!D13)</f>
        <v>30454</v>
      </c>
      <c r="F33" s="93" t="str">
        <f>IF('P4'!F13="","",'P4'!F13)</f>
        <v>Merete Ree</v>
      </c>
      <c r="G33" s="93" t="str">
        <f>IF('P4'!G13="","",'P4'!G13)</f>
        <v>Tysvær VK</v>
      </c>
      <c r="H33" s="97">
        <f>IF('P4'!H13=0,"",'P4'!H13)</f>
        <v>45</v>
      </c>
      <c r="I33" s="97">
        <f>IF('P4'!I13=0,"",'P4'!I13)</f>
        <v>50</v>
      </c>
      <c r="J33" s="97">
        <f>IF('P4'!J13=0,"",'P4'!J13)</f>
        <v>53</v>
      </c>
      <c r="K33" s="97">
        <f>IF('P4'!K13=0,"",'P4'!K13)</f>
        <v>-65</v>
      </c>
      <c r="L33" s="97">
        <f>IF('P4'!L13=0,"",'P4'!L13)</f>
        <v>65</v>
      </c>
      <c r="M33" s="97">
        <f>IF('P4'!M13=0,"",'P4'!M13)</f>
        <v>67</v>
      </c>
      <c r="N33" s="97">
        <f>IF('P4'!N13=0,"",'P4'!N13)</f>
        <v>53</v>
      </c>
      <c r="O33" s="97">
        <f>IF('P4'!O13=0,"",'P4'!O13)</f>
        <v>67</v>
      </c>
      <c r="P33" s="97">
        <f>IF('P4'!P13=0,"",'P4'!P13)</f>
        <v>120</v>
      </c>
      <c r="Q33" s="94">
        <f>IF('P4'!Q13=0,"",'P4'!Q13)</f>
        <v>147.4414749394038</v>
      </c>
    </row>
    <row r="34" spans="1:17" s="99" customFormat="1" ht="18">
      <c r="A34" s="90"/>
      <c r="B34" s="91"/>
      <c r="C34" s="94"/>
      <c r="D34" s="91"/>
      <c r="E34" s="92"/>
      <c r="F34" s="93"/>
      <c r="G34" s="93"/>
      <c r="H34" s="97"/>
      <c r="I34" s="97"/>
      <c r="J34" s="97"/>
      <c r="K34" s="97"/>
      <c r="L34" s="97"/>
      <c r="M34" s="97"/>
      <c r="N34" s="97"/>
      <c r="O34" s="97"/>
      <c r="P34" s="97"/>
      <c r="Q34" s="94"/>
    </row>
    <row r="35" spans="1:17" s="99" customFormat="1" ht="18">
      <c r="A35" s="90">
        <v>1</v>
      </c>
      <c r="B35" s="91">
        <f>IF('P4'!A14="","",'P4'!A14)</f>
        <v>87</v>
      </c>
      <c r="C35" s="94">
        <f>IF('P4'!B14="","",'P4'!B14)</f>
        <v>85.73</v>
      </c>
      <c r="D35" s="91" t="str">
        <f>IF('P4'!C14="","",'P4'!C14)</f>
        <v>K1</v>
      </c>
      <c r="E35" s="92">
        <f>IF('P4'!D14="","",'P4'!D14)</f>
        <v>30626</v>
      </c>
      <c r="F35" s="93" t="str">
        <f>IF('P4'!F14="","",'P4'!F14)</f>
        <v>Ragnhild Størseth Hakkebo</v>
      </c>
      <c r="G35" s="93" t="str">
        <f>IF('P4'!G14="","",'P4'!G14)</f>
        <v>Tromsø AK</v>
      </c>
      <c r="H35" s="97">
        <f>IF('P4'!H14=0,"",'P4'!H14)</f>
        <v>37</v>
      </c>
      <c r="I35" s="97">
        <f>IF('P4'!I14=0,"",'P4'!I14)</f>
        <v>41</v>
      </c>
      <c r="J35" s="97">
        <f>IF('P4'!J14=0,"",'P4'!J14)</f>
        <v>44</v>
      </c>
      <c r="K35" s="97">
        <f>IF('P4'!K14=0,"",'P4'!K14)</f>
        <v>58</v>
      </c>
      <c r="L35" s="97">
        <f>IF('P4'!L14=0,"",'P4'!L14)</f>
        <v>63</v>
      </c>
      <c r="M35" s="97">
        <f>IF('P4'!M14=0,"",'P4'!M14)</f>
        <v>-65</v>
      </c>
      <c r="N35" s="97">
        <f>IF('P4'!N14=0,"",'P4'!N14)</f>
        <v>44</v>
      </c>
      <c r="O35" s="97">
        <f>IF('P4'!O14=0,"",'P4'!O14)</f>
        <v>63</v>
      </c>
      <c r="P35" s="97">
        <f>IF('P4'!P14=0,"",'P4'!P14)</f>
        <v>107</v>
      </c>
      <c r="Q35" s="94">
        <f>IF('P4'!Q14=0,"",'P4'!Q14)</f>
        <v>120.14311330392</v>
      </c>
    </row>
    <row r="36" spans="1:17" ht="15.75" customHeight="1">
      <c r="A36" s="39"/>
      <c r="E36" s="41"/>
    </row>
    <row r="37" spans="1:17" s="102" customFormat="1" ht="28">
      <c r="A37" s="200" t="s">
        <v>45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</row>
    <row r="38" spans="1:17" ht="14" customHeight="1">
      <c r="A38" s="40"/>
      <c r="B38" s="40"/>
      <c r="C38" s="106"/>
      <c r="D38" s="40"/>
      <c r="E38" s="42"/>
      <c r="F38" s="105"/>
      <c r="G38" s="105"/>
      <c r="H38" s="105"/>
      <c r="I38" s="105"/>
      <c r="J38" s="105"/>
      <c r="K38" s="105"/>
      <c r="L38" s="105"/>
      <c r="M38" s="105"/>
      <c r="N38" s="95"/>
      <c r="O38" s="95"/>
      <c r="P38" s="95"/>
      <c r="Q38" s="106"/>
    </row>
    <row r="39" spans="1:17" s="100" customFormat="1" ht="18">
      <c r="A39" s="90">
        <v>1</v>
      </c>
      <c r="B39" s="91">
        <f>IF('P1'!A9="","",'P1'!A9)</f>
        <v>96</v>
      </c>
      <c r="C39" s="94">
        <f>IF('P1'!B9="","",'P1'!B9)</f>
        <v>93</v>
      </c>
      <c r="D39" s="91" t="str">
        <f>IF('P1'!C9="","",'P1'!C9)</f>
        <v>M10</v>
      </c>
      <c r="E39" s="92">
        <f>IF('P1'!D9="","",'P1'!D9)</f>
        <v>14761</v>
      </c>
      <c r="F39" s="93" t="str">
        <f>IF('P1'!F9="","",'P1'!F9)</f>
        <v>Roald Bjerkholt</v>
      </c>
      <c r="G39" s="93" t="str">
        <f>IF('P1'!G9="","",'P1'!G9)</f>
        <v>Larvik AK</v>
      </c>
      <c r="H39" s="97">
        <f>IF('P1'!H9=0,"",'P1'!H9)</f>
        <v>35</v>
      </c>
      <c r="I39" s="97">
        <f>IF('P1'!I9=0,"",'P1'!I9)</f>
        <v>-40</v>
      </c>
      <c r="J39" s="97">
        <f>IF('P1'!J9=0,"",'P1'!J9)</f>
        <v>40</v>
      </c>
      <c r="K39" s="97">
        <f>IF('P1'!K9=0,"",'P1'!K9)</f>
        <v>40</v>
      </c>
      <c r="L39" s="97">
        <f>IF('P1'!L9=0,"",'P1'!L9)</f>
        <v>45</v>
      </c>
      <c r="M39" s="97">
        <f>IF('P1'!M9=0,"",'P1'!M9)</f>
        <v>50</v>
      </c>
      <c r="N39" s="97">
        <f>IF('P1'!N9=0,"",'P1'!N9)</f>
        <v>40</v>
      </c>
      <c r="O39" s="97">
        <f>IF('P1'!O9=0,"",'P1'!O9)</f>
        <v>50</v>
      </c>
      <c r="P39" s="97">
        <f>IF('P1'!P9=0,"",'P1'!P9)</f>
        <v>90</v>
      </c>
      <c r="Q39" s="129">
        <f>IF('P1'!Q9=0,"",'P1'!Q9)</f>
        <v>102.67045422095102</v>
      </c>
    </row>
    <row r="40" spans="1:17" s="100" customFormat="1" ht="18">
      <c r="A40" s="90"/>
      <c r="B40" s="91"/>
      <c r="C40" s="94"/>
      <c r="D40" s="91"/>
      <c r="E40" s="92"/>
      <c r="F40" s="93"/>
      <c r="G40" s="93"/>
      <c r="H40" s="97"/>
      <c r="I40" s="97"/>
      <c r="J40" s="97"/>
      <c r="K40" s="97"/>
      <c r="L40" s="97"/>
      <c r="M40" s="97"/>
      <c r="N40" s="97"/>
      <c r="O40" s="97"/>
      <c r="P40" s="97"/>
      <c r="Q40" s="129"/>
    </row>
    <row r="41" spans="1:17" s="100" customFormat="1" ht="18">
      <c r="A41" s="90">
        <v>1</v>
      </c>
      <c r="B41" s="91">
        <f>IF('P1'!A10="","",'P1'!A10)</f>
        <v>73</v>
      </c>
      <c r="C41" s="94">
        <f>IF('P1'!B10="","",'P1'!B10)</f>
        <v>71.42</v>
      </c>
      <c r="D41" s="91" t="str">
        <f>IF('P1'!C10="","",'P1'!C10)</f>
        <v>M9</v>
      </c>
      <c r="E41" s="92">
        <f>IF('P1'!D10="","",'P1'!D10)</f>
        <v>16169</v>
      </c>
      <c r="F41" s="93" t="str">
        <f>IF('P1'!F10="","",'P1'!F10)</f>
        <v>Kåre Sagmyr</v>
      </c>
      <c r="G41" s="93" t="str">
        <f>IF('P1'!G10="","",'P1'!G10)</f>
        <v>Nidelv IL</v>
      </c>
      <c r="H41" s="97">
        <f>IF('P1'!H10=0,"",'P1'!H10)</f>
        <v>40</v>
      </c>
      <c r="I41" s="97">
        <f>IF('P1'!I10=0,"",'P1'!I10)</f>
        <v>-45</v>
      </c>
      <c r="J41" s="97">
        <f>IF('P1'!J10=0,"",'P1'!J10)</f>
        <v>45</v>
      </c>
      <c r="K41" s="97">
        <f>IF('P1'!K10=0,"",'P1'!K10)</f>
        <v>50</v>
      </c>
      <c r="L41" s="97">
        <f>IF('P1'!L10=0,"",'P1'!L10)</f>
        <v>-55</v>
      </c>
      <c r="M41" s="97">
        <f>IF('P1'!M10=0,"",'P1'!M10)</f>
        <v>55</v>
      </c>
      <c r="N41" s="97">
        <f>IF('P1'!N10=0,"",'P1'!N10)</f>
        <v>45</v>
      </c>
      <c r="O41" s="97">
        <f>IF('P1'!O10=0,"",'P1'!O10)</f>
        <v>55</v>
      </c>
      <c r="P41" s="97">
        <f>IF('P1'!P10=0,"",'P1'!P10)</f>
        <v>100</v>
      </c>
      <c r="Q41" s="129">
        <f>IF('P1'!Q10=0,"",'P1'!Q10)</f>
        <v>130.21194339796608</v>
      </c>
    </row>
    <row r="42" spans="1:17" s="100" customFormat="1" ht="18">
      <c r="A42" s="90"/>
      <c r="B42" s="91"/>
      <c r="C42" s="94"/>
      <c r="D42" s="91"/>
      <c r="E42" s="92"/>
      <c r="F42" s="93"/>
      <c r="G42" s="93"/>
      <c r="H42" s="97"/>
      <c r="I42" s="97"/>
      <c r="J42" s="97"/>
      <c r="K42" s="97"/>
      <c r="L42" s="97"/>
      <c r="M42" s="97"/>
      <c r="N42" s="97"/>
      <c r="O42" s="97"/>
      <c r="P42" s="97"/>
      <c r="Q42" s="129"/>
    </row>
    <row r="43" spans="1:17" s="100" customFormat="1" ht="18">
      <c r="A43" s="90">
        <v>1</v>
      </c>
      <c r="B43" s="91">
        <f>IF('P1'!A11="","",'P1'!A11)</f>
        <v>102</v>
      </c>
      <c r="C43" s="94">
        <f>IF('P1'!B11="","",'P1'!B11)</f>
        <v>99.2</v>
      </c>
      <c r="D43" s="91" t="str">
        <f>IF('P1'!C11="","",'P1'!C11)</f>
        <v>M9</v>
      </c>
      <c r="E43" s="92">
        <f>IF('P1'!D11="","",'P1'!D11)</f>
        <v>16053</v>
      </c>
      <c r="F43" s="93" t="str">
        <f>IF('P1'!F11="","",'P1'!F11)</f>
        <v>Kolbjørn Bjerkholt</v>
      </c>
      <c r="G43" s="93" t="str">
        <f>IF('P1'!G11="","",'P1'!G11)</f>
        <v>Larvik AK</v>
      </c>
      <c r="H43" s="97">
        <f>IF('P1'!H11=0,"",'P1'!H11)</f>
        <v>53</v>
      </c>
      <c r="I43" s="97">
        <f>IF('P1'!I11=0,"",'P1'!I11)</f>
        <v>56</v>
      </c>
      <c r="J43" s="97">
        <f>IF('P1'!J11=0,"",'P1'!J11)</f>
        <v>58</v>
      </c>
      <c r="K43" s="97">
        <f>IF('P1'!K11=0,"",'P1'!K11)</f>
        <v>65</v>
      </c>
      <c r="L43" s="97">
        <f>IF('P1'!L11=0,"",'P1'!L11)</f>
        <v>70</v>
      </c>
      <c r="M43" s="97">
        <f>IF('P1'!M11=0,"",'P1'!M11)</f>
        <v>-75</v>
      </c>
      <c r="N43" s="97">
        <f>IF('P1'!N11=0,"",'P1'!N11)</f>
        <v>58</v>
      </c>
      <c r="O43" s="97">
        <f>IF('P1'!O11=0,"",'P1'!O11)</f>
        <v>70</v>
      </c>
      <c r="P43" s="97">
        <f>IF('P1'!P11=0,"",'P1'!P11)</f>
        <v>128</v>
      </c>
      <c r="Q43" s="129">
        <f>IF('P1'!Q11=0,"",'P1'!Q11)</f>
        <v>142.35657657721717</v>
      </c>
    </row>
    <row r="44" spans="1:17" s="100" customFormat="1" ht="18">
      <c r="A44" s="90"/>
      <c r="B44" s="91"/>
      <c r="C44" s="94"/>
      <c r="D44" s="91"/>
      <c r="E44" s="92"/>
      <c r="F44" s="93"/>
      <c r="G44" s="93"/>
      <c r="H44" s="97"/>
      <c r="I44" s="97"/>
      <c r="J44" s="97"/>
      <c r="K44" s="97"/>
      <c r="L44" s="97"/>
      <c r="M44" s="97"/>
      <c r="N44" s="97"/>
      <c r="O44" s="97"/>
      <c r="P44" s="97"/>
      <c r="Q44" s="129"/>
    </row>
    <row r="45" spans="1:17" s="100" customFormat="1" ht="18">
      <c r="A45" s="90">
        <v>1</v>
      </c>
      <c r="B45" s="91">
        <f>IF('P1'!A12="","",'P1'!A12)</f>
        <v>81</v>
      </c>
      <c r="C45" s="94">
        <f>IF('P1'!B12="","",'P1'!B12)</f>
        <v>75.66</v>
      </c>
      <c r="D45" s="91" t="str">
        <f>IF('P1'!C12="","",'P1'!C12)</f>
        <v>M7</v>
      </c>
      <c r="E45" s="92">
        <f>IF('P1'!D12="","",'P1'!D12)</f>
        <v>20075</v>
      </c>
      <c r="F45" s="93" t="str">
        <f>IF('P1'!F12="","",'P1'!F12)</f>
        <v>Egon Vee-Haugen</v>
      </c>
      <c r="G45" s="93" t="str">
        <f>IF('P1'!G12="","",'P1'!G12)</f>
        <v>Grenland AK</v>
      </c>
      <c r="H45" s="97">
        <f>IF('P1'!H12=0,"",'P1'!H12)</f>
        <v>60</v>
      </c>
      <c r="I45" s="97">
        <f>IF('P1'!I12=0,"",'P1'!I12)</f>
        <v>63</v>
      </c>
      <c r="J45" s="97">
        <f>IF('P1'!J12=0,"",'P1'!J12)</f>
        <v>-65</v>
      </c>
      <c r="K45" s="97">
        <f>IF('P1'!K12=0,"",'P1'!K12)</f>
        <v>75</v>
      </c>
      <c r="L45" s="97">
        <f>IF('P1'!L12=0,"",'P1'!L12)</f>
        <v>78</v>
      </c>
      <c r="M45" s="97" t="str">
        <f>IF('P1'!M12=0,"",'P1'!M12)</f>
        <v>-</v>
      </c>
      <c r="N45" s="97">
        <f>IF('P1'!N12=0,"",'P1'!N12)</f>
        <v>63</v>
      </c>
      <c r="O45" s="97">
        <f>IF('P1'!O12=0,"",'P1'!O12)</f>
        <v>78</v>
      </c>
      <c r="P45" s="97">
        <f>IF('P1'!P12=0,"",'P1'!P12)</f>
        <v>141</v>
      </c>
      <c r="Q45" s="129">
        <f>IF('P1'!Q12=0,"",'P1'!Q12)</f>
        <v>177.67792871331082</v>
      </c>
    </row>
    <row r="46" spans="1:17" s="100" customFormat="1" ht="18">
      <c r="A46" s="90"/>
      <c r="B46" s="91"/>
      <c r="C46" s="94"/>
      <c r="D46" s="91"/>
      <c r="E46" s="92"/>
      <c r="F46" s="93"/>
      <c r="G46" s="93"/>
      <c r="H46" s="97"/>
      <c r="I46" s="97"/>
      <c r="J46" s="97"/>
      <c r="K46" s="97"/>
      <c r="L46" s="97"/>
      <c r="M46" s="97"/>
      <c r="N46" s="97"/>
      <c r="O46" s="97"/>
      <c r="P46" s="97"/>
      <c r="Q46" s="129"/>
    </row>
    <row r="47" spans="1:17" s="99" customFormat="1" ht="18">
      <c r="A47" s="90">
        <v>1</v>
      </c>
      <c r="B47" s="91">
        <f>IF('P1'!A13="","",'P1'!A13)</f>
        <v>89</v>
      </c>
      <c r="C47" s="94">
        <f>IF('P1'!B13="","",'P1'!B13)</f>
        <v>86.52</v>
      </c>
      <c r="D47" s="91" t="str">
        <f>IF('P1'!C13="","",'P1'!C13)</f>
        <v>M7</v>
      </c>
      <c r="E47" s="92">
        <f>IF('P1'!D13="","",'P1'!D13)</f>
        <v>20742</v>
      </c>
      <c r="F47" s="93" t="str">
        <f>IF('P1'!F13="","",'P1'!F13)</f>
        <v>Arne Larsen</v>
      </c>
      <c r="G47" s="93" t="str">
        <f>IF('P1'!G13="","",'P1'!G13)</f>
        <v>Tambarskjelvar IL</v>
      </c>
      <c r="H47" s="97">
        <f>IF('P1'!H13=0,"",'P1'!H13)</f>
        <v>60</v>
      </c>
      <c r="I47" s="97">
        <f>IF('P1'!I13=0,"",'P1'!I13)</f>
        <v>64</v>
      </c>
      <c r="J47" s="97">
        <f>IF('P1'!J13=0,"",'P1'!J13)</f>
        <v>67</v>
      </c>
      <c r="K47" s="97">
        <f>IF('P1'!K13=0,"",'P1'!K13)</f>
        <v>80</v>
      </c>
      <c r="L47" s="97">
        <f>IF('P1'!L13=0,"",'P1'!L13)</f>
        <v>84</v>
      </c>
      <c r="M47" s="97">
        <f>IF('P1'!M13=0,"",'P1'!M13)</f>
        <v>-87</v>
      </c>
      <c r="N47" s="97">
        <f>IF('P1'!N13=0,"",'P1'!N13)</f>
        <v>67</v>
      </c>
      <c r="O47" s="97">
        <f>IF('P1'!O13=0,"",'P1'!O13)</f>
        <v>84</v>
      </c>
      <c r="P47" s="97">
        <f>IF('P1'!P13=0,"",'P1'!P13)</f>
        <v>151</v>
      </c>
      <c r="Q47" s="129">
        <f>IF('P1'!Q13=0,"",'P1'!Q13)</f>
        <v>177.79941656563742</v>
      </c>
    </row>
    <row r="48" spans="1:17" s="99" customFormat="1" ht="18">
      <c r="A48" s="90"/>
      <c r="B48" s="91"/>
      <c r="C48" s="94"/>
      <c r="D48" s="91"/>
      <c r="E48" s="92"/>
      <c r="F48" s="93"/>
      <c r="G48" s="93"/>
      <c r="H48" s="97"/>
      <c r="I48" s="97"/>
      <c r="J48" s="97"/>
      <c r="K48" s="97"/>
      <c r="L48" s="97"/>
      <c r="M48" s="97"/>
      <c r="N48" s="97"/>
      <c r="O48" s="97"/>
      <c r="P48" s="97"/>
      <c r="Q48" s="129"/>
    </row>
    <row r="49" spans="1:23" s="99" customFormat="1" ht="18">
      <c r="A49" s="90">
        <v>1</v>
      </c>
      <c r="B49" s="91">
        <f>IF('P1'!A14="","",'P1'!A14)</f>
        <v>96</v>
      </c>
      <c r="C49" s="94">
        <f>IF('P1'!B14="","",'P1'!B14)</f>
        <v>95.4</v>
      </c>
      <c r="D49" s="91" t="str">
        <f>IF('P1'!C14="","",'P1'!C14)</f>
        <v>M7</v>
      </c>
      <c r="E49" s="92">
        <f>IF('P1'!D14="","",'P1'!D14)</f>
        <v>19656</v>
      </c>
      <c r="F49" s="93" t="str">
        <f>IF('P1'!F14="","",'P1'!F14)</f>
        <v>Johan Thonerud</v>
      </c>
      <c r="G49" s="93" t="str">
        <f>IF('P1'!G14="","",'P1'!G14)</f>
        <v>Spydeberg Atletene</v>
      </c>
      <c r="H49" s="97">
        <f>IF('P1'!H14=0,"",'P1'!H14)</f>
        <v>65</v>
      </c>
      <c r="I49" s="97">
        <f>IF('P1'!I14=0,"",'P1'!I14)</f>
        <v>67</v>
      </c>
      <c r="J49" s="97">
        <f>IF('P1'!J14=0,"",'P1'!J14)</f>
        <v>68</v>
      </c>
      <c r="K49" s="97">
        <f>IF('P1'!K14=0,"",'P1'!K14)</f>
        <v>80</v>
      </c>
      <c r="L49" s="97">
        <f>IF('P1'!L14=0,"",'P1'!L14)</f>
        <v>83</v>
      </c>
      <c r="M49" s="97">
        <f>IF('P1'!M14=0,"",'P1'!M14)</f>
        <v>-86</v>
      </c>
      <c r="N49" s="97">
        <f>IF('P1'!N14=0,"",'P1'!N14)</f>
        <v>68</v>
      </c>
      <c r="O49" s="97">
        <f>IF('P1'!O14=0,"",'P1'!O14)</f>
        <v>83</v>
      </c>
      <c r="P49" s="97">
        <f>IF('P1'!P14=0,"",'P1'!P14)</f>
        <v>151</v>
      </c>
      <c r="Q49" s="129">
        <f>IF('P1'!Q14=0,"",'P1'!Q14)</f>
        <v>170.48340901322902</v>
      </c>
      <c r="W49" s="99" t="s">
        <v>20</v>
      </c>
    </row>
    <row r="50" spans="1:23" s="99" customFormat="1" ht="18">
      <c r="A50" s="90"/>
      <c r="B50" s="91"/>
      <c r="C50" s="94"/>
      <c r="D50" s="91"/>
      <c r="E50" s="92"/>
      <c r="F50" s="93"/>
      <c r="G50" s="93"/>
      <c r="H50" s="97"/>
      <c r="I50" s="97"/>
      <c r="J50" s="97"/>
      <c r="K50" s="97"/>
      <c r="L50" s="97"/>
      <c r="M50" s="97"/>
      <c r="N50" s="97"/>
      <c r="O50" s="97"/>
      <c r="P50" s="97"/>
      <c r="Q50" s="129"/>
    </row>
    <row r="51" spans="1:23" s="99" customFormat="1" ht="18">
      <c r="A51" s="90">
        <v>1</v>
      </c>
      <c r="B51" s="91">
        <f>IF('P1'!A15="","",'P1'!A15)</f>
        <v>81</v>
      </c>
      <c r="C51" s="94">
        <f>IF('P1'!B15="","",'P1'!B15)</f>
        <v>78.819999999999993</v>
      </c>
      <c r="D51" s="91" t="str">
        <f>IF('P1'!C15="","",'P1'!C15)</f>
        <v>M6</v>
      </c>
      <c r="E51" s="92">
        <f>IF('P1'!D15="","",'P1'!D15)</f>
        <v>22528</v>
      </c>
      <c r="F51" s="93" t="str">
        <f>IF('P1'!F15="","",'P1'!F15)</f>
        <v>Terje Gulvik</v>
      </c>
      <c r="G51" s="93" t="str">
        <f>IF('P1'!G15="","",'P1'!G15)</f>
        <v>Larvik AK</v>
      </c>
      <c r="H51" s="97">
        <f>IF('P1'!H15=0,"",'P1'!H15)</f>
        <v>75</v>
      </c>
      <c r="I51" s="97">
        <f>IF('P1'!I15=0,"",'P1'!I15)</f>
        <v>-80</v>
      </c>
      <c r="J51" s="97">
        <f>IF('P1'!J15=0,"",'P1'!J15)</f>
        <v>80</v>
      </c>
      <c r="K51" s="97">
        <f>IF('P1'!K15=0,"",'P1'!K15)</f>
        <v>95</v>
      </c>
      <c r="L51" s="97">
        <f>IF('P1'!L15=0,"",'P1'!L15)</f>
        <v>100</v>
      </c>
      <c r="M51" s="97">
        <f>IF('P1'!M15=0,"",'P1'!M15)</f>
        <v>-103</v>
      </c>
      <c r="N51" s="97">
        <f>IF('P1'!N15=0,"",'P1'!N15)</f>
        <v>80</v>
      </c>
      <c r="O51" s="97">
        <f>IF('P1'!O15=0,"",'P1'!O15)</f>
        <v>100</v>
      </c>
      <c r="P51" s="97">
        <f>IF('P1'!P15=0,"",'P1'!P15)</f>
        <v>180</v>
      </c>
      <c r="Q51" s="129">
        <f>IF('P1'!Q15=0,"",'P1'!Q15)</f>
        <v>221.90059009759511</v>
      </c>
    </row>
    <row r="52" spans="1:23" s="99" customFormat="1" ht="18">
      <c r="A52" s="90"/>
      <c r="B52" s="91"/>
      <c r="C52" s="94"/>
      <c r="D52" s="91"/>
      <c r="E52" s="92"/>
      <c r="F52" s="93"/>
      <c r="G52" s="93"/>
      <c r="H52" s="97"/>
      <c r="I52" s="97"/>
      <c r="J52" s="97"/>
      <c r="K52" s="97"/>
      <c r="L52" s="97"/>
      <c r="M52" s="97"/>
      <c r="N52" s="97"/>
      <c r="O52" s="97"/>
      <c r="P52" s="97"/>
      <c r="Q52" s="129"/>
    </row>
    <row r="53" spans="1:23" s="99" customFormat="1" ht="18">
      <c r="A53" s="90">
        <v>1</v>
      </c>
      <c r="B53" s="91">
        <f>IF('P1'!A16="","",'P1'!A16)</f>
        <v>96</v>
      </c>
      <c r="C53" s="94">
        <f>IF('P1'!B16="","",'P1'!B16)</f>
        <v>89.08</v>
      </c>
      <c r="D53" s="91" t="str">
        <f>IF('P1'!C16="","",'P1'!C16)</f>
        <v>M6</v>
      </c>
      <c r="E53" s="92">
        <f>IF('P1'!D16="","",'P1'!D16)</f>
        <v>22098</v>
      </c>
      <c r="F53" s="93" t="str">
        <f>IF('P1'!F16="","",'P1'!F16)</f>
        <v>Lars Hage</v>
      </c>
      <c r="G53" s="93" t="str">
        <f>IF('P1'!G16="","",'P1'!G16)</f>
        <v>Grenland AK</v>
      </c>
      <c r="H53" s="97">
        <f>IF('P1'!H16=0,"",'P1'!H16)</f>
        <v>67</v>
      </c>
      <c r="I53" s="97">
        <f>IF('P1'!I16=0,"",'P1'!I16)</f>
        <v>-70</v>
      </c>
      <c r="J53" s="97">
        <f>IF('P1'!J16=0,"",'P1'!J16)</f>
        <v>-70</v>
      </c>
      <c r="K53" s="97">
        <f>IF('P1'!K16=0,"",'P1'!K16)</f>
        <v>85</v>
      </c>
      <c r="L53" s="97">
        <f>IF('P1'!L16=0,"",'P1'!L16)</f>
        <v>-89</v>
      </c>
      <c r="M53" s="97" t="str">
        <f>IF('P1'!M16=0,"",'P1'!M16)</f>
        <v>-</v>
      </c>
      <c r="N53" s="97">
        <f>IF('P1'!N16=0,"",'P1'!N16)</f>
        <v>67</v>
      </c>
      <c r="O53" s="97">
        <f>IF('P1'!O16=0,"",'P1'!O16)</f>
        <v>85</v>
      </c>
      <c r="P53" s="97">
        <f>IF('P1'!P16=0,"",'P1'!P16)</f>
        <v>152</v>
      </c>
      <c r="Q53" s="129">
        <f>IF('P1'!Q16=0,"",'P1'!Q16)</f>
        <v>176.63117943018761</v>
      </c>
    </row>
    <row r="54" spans="1:23" s="99" customFormat="1" ht="18">
      <c r="A54" s="90"/>
      <c r="B54" s="91"/>
      <c r="C54" s="94"/>
      <c r="D54" s="91"/>
      <c r="E54" s="92"/>
      <c r="F54" s="93"/>
      <c r="G54" s="93"/>
      <c r="H54" s="97"/>
      <c r="I54" s="97"/>
      <c r="J54" s="97"/>
      <c r="K54" s="97"/>
      <c r="L54" s="97"/>
      <c r="M54" s="97"/>
      <c r="N54" s="97"/>
      <c r="O54" s="97"/>
      <c r="P54" s="97"/>
      <c r="Q54" s="129"/>
    </row>
    <row r="55" spans="1:23" s="99" customFormat="1" ht="18">
      <c r="A55" s="90">
        <v>1</v>
      </c>
      <c r="B55" s="91">
        <f>IF('P1'!A17="","",'P1'!A17)</f>
        <v>102</v>
      </c>
      <c r="C55" s="94">
        <f>IF('P1'!B17="","",'P1'!B17)</f>
        <v>101.42</v>
      </c>
      <c r="D55" s="91" t="str">
        <f>IF('P1'!C17="","",'P1'!C17)</f>
        <v>M6</v>
      </c>
      <c r="E55" s="92">
        <f>IF('P1'!D17="","",'P1'!D17)</f>
        <v>21342</v>
      </c>
      <c r="F55" s="93" t="str">
        <f>IF('P1'!F17="","",'P1'!F17)</f>
        <v>Pål Andersen</v>
      </c>
      <c r="G55" s="93" t="str">
        <f>IF('P1'!G17="","",'P1'!G17)</f>
        <v>Oslo AK</v>
      </c>
      <c r="H55" s="97">
        <f>IF('P1'!H17=0,"",'P1'!H17)</f>
        <v>55</v>
      </c>
      <c r="I55" s="97">
        <f>IF('P1'!I17=0,"",'P1'!I17)</f>
        <v>-59</v>
      </c>
      <c r="J55" s="97">
        <f>IF('P1'!J17=0,"",'P1'!J17)</f>
        <v>-59</v>
      </c>
      <c r="K55" s="97">
        <f>IF('P1'!K17=0,"",'P1'!K17)</f>
        <v>65</v>
      </c>
      <c r="L55" s="97">
        <f>IF('P1'!L17=0,"",'P1'!L17)</f>
        <v>-69</v>
      </c>
      <c r="M55" s="97">
        <f>IF('P1'!M17=0,"",'P1'!M17)</f>
        <v>-71</v>
      </c>
      <c r="N55" s="97">
        <f>IF('P1'!N17=0,"",'P1'!N17)</f>
        <v>55</v>
      </c>
      <c r="O55" s="97">
        <f>IF('P1'!O17=0,"",'P1'!O17)</f>
        <v>65</v>
      </c>
      <c r="P55" s="97">
        <f>IF('P1'!P17=0,"",'P1'!P17)</f>
        <v>120</v>
      </c>
      <c r="Q55" s="129">
        <f>IF('P1'!Q17=0,"",'P1'!Q17)</f>
        <v>132.38429756952482</v>
      </c>
    </row>
    <row r="56" spans="1:23" s="99" customFormat="1" ht="18">
      <c r="A56" s="90"/>
      <c r="B56" s="91"/>
      <c r="C56" s="94"/>
      <c r="D56" s="91"/>
      <c r="E56" s="92"/>
      <c r="F56" s="93"/>
      <c r="G56" s="93"/>
      <c r="H56" s="97"/>
      <c r="I56" s="97"/>
      <c r="J56" s="97"/>
      <c r="K56" s="97"/>
      <c r="L56" s="97"/>
      <c r="M56" s="97"/>
      <c r="N56" s="97"/>
      <c r="O56" s="97"/>
      <c r="P56" s="97"/>
      <c r="Q56" s="129"/>
    </row>
    <row r="57" spans="1:23" s="99" customFormat="1" ht="18">
      <c r="A57" s="90">
        <v>1</v>
      </c>
      <c r="B57" s="91">
        <f>IF('P3'!A9="","",'P3'!A9)</f>
        <v>73</v>
      </c>
      <c r="C57" s="94">
        <f>IF('P3'!B9="","",'P3'!B9)</f>
        <v>72.180000000000007</v>
      </c>
      <c r="D57" s="91" t="str">
        <f>IF('P3'!C9="","",'P3'!C9)</f>
        <v>M5</v>
      </c>
      <c r="E57" s="92">
        <f>IF('P3'!D9="","",'P3'!D9)</f>
        <v>23444</v>
      </c>
      <c r="F57" s="93" t="str">
        <f>IF('P3'!F9="","",'P3'!F9)</f>
        <v>Atle Rønning Kauppinen</v>
      </c>
      <c r="G57" s="93" t="str">
        <f>IF('P3'!G9="","",'P3'!G9)</f>
        <v>Grenland AK</v>
      </c>
      <c r="H57" s="97">
        <f>IF('P3'!H9=0,"",'P3'!H9)</f>
        <v>84</v>
      </c>
      <c r="I57" s="97">
        <f>IF('P3'!I9=0,"",'P3'!I9)</f>
        <v>87</v>
      </c>
      <c r="J57" s="97">
        <f>IF('P3'!J9=0,"",'P3'!J9)</f>
        <v>89</v>
      </c>
      <c r="K57" s="97">
        <f>IF('P3'!K9=0,"",'P3'!K9)</f>
        <v>110</v>
      </c>
      <c r="L57" s="97">
        <f>IF('P3'!L9=0,"",'P3'!L9)</f>
        <v>114</v>
      </c>
      <c r="M57" s="97">
        <f>IF('P3'!M9=0,"",'P3'!M9)</f>
        <v>116</v>
      </c>
      <c r="N57" s="97">
        <f>IF('P3'!N9=0,"",'P3'!N9)</f>
        <v>89</v>
      </c>
      <c r="O57" s="97">
        <f>IF('P3'!O9=0,"",'P3'!O9)</f>
        <v>116</v>
      </c>
      <c r="P57" s="97">
        <f>IF('P3'!P9=0,"",'P3'!P9)</f>
        <v>205</v>
      </c>
      <c r="Q57" s="94">
        <f>IF('P3'!Q9=0,"",'P3'!Q9)</f>
        <v>265.29009565309008</v>
      </c>
    </row>
    <row r="58" spans="1:23" s="99" customFormat="1" ht="18">
      <c r="A58" s="90"/>
      <c r="B58" s="91"/>
      <c r="C58" s="94"/>
      <c r="D58" s="91"/>
      <c r="E58" s="92"/>
      <c r="F58" s="93"/>
      <c r="G58" s="93"/>
      <c r="H58" s="97"/>
      <c r="I58" s="97"/>
      <c r="J58" s="97"/>
      <c r="K58" s="97"/>
      <c r="L58" s="97"/>
      <c r="M58" s="97"/>
      <c r="N58" s="97"/>
      <c r="O58" s="97"/>
      <c r="P58" s="97"/>
      <c r="Q58" s="94"/>
    </row>
    <row r="59" spans="1:23" s="99" customFormat="1" ht="18">
      <c r="A59" s="90">
        <v>1</v>
      </c>
      <c r="B59" s="91">
        <f>IF('P3'!A11="","",'P3'!A11)</f>
        <v>81</v>
      </c>
      <c r="C59" s="94">
        <f>IF('P3'!B11="","",'P3'!B11)</f>
        <v>79.34</v>
      </c>
      <c r="D59" s="91" t="str">
        <f>IF('P3'!C11="","",'P3'!C11)</f>
        <v>M5</v>
      </c>
      <c r="E59" s="92">
        <f>IF('P3'!D11="","",'P3'!D11)</f>
        <v>23084</v>
      </c>
      <c r="F59" s="93" t="str">
        <f>IF('P3'!F11="","",'P3'!F11)</f>
        <v>Bjørnar Olsen</v>
      </c>
      <c r="G59" s="93" t="str">
        <f>IF('P3'!G11="","",'P3'!G11)</f>
        <v>Grenland AK</v>
      </c>
      <c r="H59" s="97">
        <f>IF('P3'!H11=0,"",'P3'!H11)</f>
        <v>88</v>
      </c>
      <c r="I59" s="97">
        <f>IF('P3'!I11=0,"",'P3'!I11)</f>
        <v>-92</v>
      </c>
      <c r="J59" s="97">
        <f>IF('P3'!J11=0,"",'P3'!J11)</f>
        <v>92</v>
      </c>
      <c r="K59" s="97">
        <f>IF('P3'!K11=0,"",'P3'!K11)</f>
        <v>-105</v>
      </c>
      <c r="L59" s="97">
        <f>IF('P3'!L11=0,"",'P3'!L11)</f>
        <v>105</v>
      </c>
      <c r="M59" s="97">
        <f>IF('P3'!M11=0,"",'P3'!M11)</f>
        <v>108</v>
      </c>
      <c r="N59" s="97">
        <f>IF('P3'!N11=0,"",'P3'!N11)</f>
        <v>92</v>
      </c>
      <c r="O59" s="97">
        <f>IF('P3'!O11=0,"",'P3'!O11)</f>
        <v>108</v>
      </c>
      <c r="P59" s="97">
        <f>IF('P3'!P11=0,"",'P3'!P11)</f>
        <v>200</v>
      </c>
      <c r="Q59" s="94">
        <f>IF('P3'!Q11=0,"",'P3'!Q11)</f>
        <v>245.71346858411141</v>
      </c>
    </row>
    <row r="60" spans="1:23" s="99" customFormat="1" ht="18">
      <c r="A60" s="90">
        <v>2</v>
      </c>
      <c r="B60" s="91">
        <f>IF('P3'!A10="","",'P3'!A10)</f>
        <v>81</v>
      </c>
      <c r="C60" s="94">
        <f>IF('P3'!B10="","",'P3'!B10)</f>
        <v>79.08</v>
      </c>
      <c r="D60" s="91" t="str">
        <f>IF('P3'!C10="","",'P3'!C10)</f>
        <v>M5</v>
      </c>
      <c r="E60" s="92">
        <f>IF('P3'!D10="","",'P3'!D10)</f>
        <v>24128</v>
      </c>
      <c r="F60" s="93" t="str">
        <f>IF('P3'!F10="","",'P3'!F10)</f>
        <v>Tom Danielsen</v>
      </c>
      <c r="G60" s="93" t="str">
        <f>IF('P3'!G10="","",'P3'!G10)</f>
        <v>Larvik AK</v>
      </c>
      <c r="H60" s="97">
        <f>IF('P3'!H10=0,"",'P3'!H10)</f>
        <v>-74</v>
      </c>
      <c r="I60" s="97">
        <f>IF('P3'!I10=0,"",'P3'!I10)</f>
        <v>75</v>
      </c>
      <c r="J60" s="97">
        <f>IF('P3'!J10=0,"",'P3'!J10)</f>
        <v>78</v>
      </c>
      <c r="K60" s="97">
        <f>IF('P3'!K10=0,"",'P3'!K10)</f>
        <v>-93</v>
      </c>
      <c r="L60" s="97">
        <f>IF('P3'!L10=0,"",'P3'!L10)</f>
        <v>-95</v>
      </c>
      <c r="M60" s="97">
        <f>IF('P3'!M10=0,"",'P3'!M10)</f>
        <v>95</v>
      </c>
      <c r="N60" s="97">
        <f>IF('P3'!N10=0,"",'P3'!N10)</f>
        <v>78</v>
      </c>
      <c r="O60" s="97">
        <f>IF('P3'!O10=0,"",'P3'!O10)</f>
        <v>95</v>
      </c>
      <c r="P60" s="97">
        <f>IF('P3'!P10=0,"",'P3'!P10)</f>
        <v>173</v>
      </c>
      <c r="Q60" s="94">
        <f>IF('P3'!Q10=0,"",'P3'!Q10)</f>
        <v>212.90497376766118</v>
      </c>
    </row>
    <row r="61" spans="1:23" s="99" customFormat="1" ht="18">
      <c r="A61" s="90"/>
      <c r="B61" s="91"/>
      <c r="C61" s="94"/>
      <c r="D61" s="91"/>
      <c r="E61" s="92"/>
      <c r="F61" s="93"/>
      <c r="G61" s="93"/>
      <c r="H61" s="97"/>
      <c r="I61" s="97"/>
      <c r="J61" s="97"/>
      <c r="K61" s="97"/>
      <c r="L61" s="97"/>
      <c r="M61" s="97"/>
      <c r="N61" s="97"/>
      <c r="O61" s="97"/>
      <c r="P61" s="97"/>
      <c r="Q61" s="94"/>
    </row>
    <row r="62" spans="1:23" s="99" customFormat="1" ht="18">
      <c r="A62" s="90">
        <v>1</v>
      </c>
      <c r="B62" s="91">
        <f>IF('P3'!A12="","",'P3'!A12)</f>
        <v>89</v>
      </c>
      <c r="C62" s="94">
        <f>IF('P3'!B12="","",'P3'!B12)</f>
        <v>88.96</v>
      </c>
      <c r="D62" s="91" t="str">
        <f>IF('P3'!C12="","",'P3'!C12)</f>
        <v>M5</v>
      </c>
      <c r="E62" s="92">
        <f>IF('P3'!D12="","",'P3'!D12)</f>
        <v>23829</v>
      </c>
      <c r="F62" s="93" t="str">
        <f>IF('P3'!F12="","",'P3'!F12)</f>
        <v>Dag A. Klinkenberg</v>
      </c>
      <c r="G62" s="93" t="str">
        <f>IF('P3'!G12="","",'P3'!G12)</f>
        <v>Stavanger VK</v>
      </c>
      <c r="H62" s="97">
        <f>IF('P3'!H12=0,"",'P3'!H12)</f>
        <v>70</v>
      </c>
      <c r="I62" s="97">
        <f>IF('P3'!I12=0,"",'P3'!I12)</f>
        <v>74</v>
      </c>
      <c r="J62" s="97">
        <f>IF('P3'!J12=0,"",'P3'!J12)</f>
        <v>77</v>
      </c>
      <c r="K62" s="97">
        <f>IF('P3'!K12=0,"",'P3'!K12)</f>
        <v>90</v>
      </c>
      <c r="L62" s="97">
        <f>IF('P3'!L12=0,"",'P3'!L12)</f>
        <v>93</v>
      </c>
      <c r="M62" s="97">
        <f>IF('P3'!M12=0,"",'P3'!M12)</f>
        <v>-95</v>
      </c>
      <c r="N62" s="97">
        <f>IF('P3'!N12=0,"",'P3'!N12)</f>
        <v>77</v>
      </c>
      <c r="O62" s="97">
        <f>IF('P3'!O12=0,"",'P3'!O12)</f>
        <v>93</v>
      </c>
      <c r="P62" s="97">
        <f>IF('P3'!P12=0,"",'P3'!P12)</f>
        <v>170</v>
      </c>
      <c r="Q62" s="94">
        <f>IF('P3'!Q12=0,"",'P3'!Q12)</f>
        <v>197.66613065007158</v>
      </c>
    </row>
    <row r="63" spans="1:23" s="99" customFormat="1" ht="18">
      <c r="A63" s="90">
        <v>2</v>
      </c>
      <c r="B63" s="91">
        <f>IF('P3'!A13="","",'P3'!A13)</f>
        <v>89</v>
      </c>
      <c r="C63" s="94">
        <f>IF('P3'!B13="","",'P3'!B13)</f>
        <v>85.6</v>
      </c>
      <c r="D63" s="91" t="str">
        <f>IF('P3'!C13="","",'P3'!C13)</f>
        <v>M5</v>
      </c>
      <c r="E63" s="92">
        <f>IF('P3'!D13="","",'P3'!D13)</f>
        <v>23243</v>
      </c>
      <c r="F63" s="93" t="str">
        <f>IF('P3'!F13="","",'P3'!F13)</f>
        <v>Jørn Helgheim</v>
      </c>
      <c r="G63" s="93" t="str">
        <f>IF('P3'!G13="","",'P3'!G13)</f>
        <v>Tambarskjelvar IL</v>
      </c>
      <c r="H63" s="97">
        <f>IF('P3'!H13=0,"",'P3'!H13)</f>
        <v>50</v>
      </c>
      <c r="I63" s="97">
        <f>IF('P3'!I13=0,"",'P3'!I13)</f>
        <v>-53</v>
      </c>
      <c r="J63" s="97">
        <f>IF('P3'!J13=0,"",'P3'!J13)</f>
        <v>53</v>
      </c>
      <c r="K63" s="97">
        <f>IF('P3'!K13=0,"",'P3'!K13)</f>
        <v>60</v>
      </c>
      <c r="L63" s="97">
        <f>IF('P3'!L13=0,"",'P3'!L13)</f>
        <v>63</v>
      </c>
      <c r="M63" s="97">
        <f>IF('P3'!M13=0,"",'P3'!M13)</f>
        <v>65</v>
      </c>
      <c r="N63" s="97">
        <f>IF('P3'!N13=0,"",'P3'!N13)</f>
        <v>53</v>
      </c>
      <c r="O63" s="97">
        <f>IF('P3'!O13=0,"",'P3'!O13)</f>
        <v>65</v>
      </c>
      <c r="P63" s="97">
        <f>IF('P3'!P13=0,"",'P3'!P13)</f>
        <v>118</v>
      </c>
      <c r="Q63" s="94">
        <f>IF('P3'!Q13=0,"",'P3'!Q13)</f>
        <v>139.63567494871856</v>
      </c>
    </row>
    <row r="64" spans="1:23" s="99" customFormat="1" ht="18">
      <c r="A64" s="90"/>
      <c r="B64" s="91">
        <f>IF('P3'!A14="","",'P3'!A14)</f>
        <v>89</v>
      </c>
      <c r="C64" s="94">
        <f>IF('P3'!B14="","",'P3'!B14)</f>
        <v>88.66</v>
      </c>
      <c r="D64" s="91" t="str">
        <f>IF('P3'!C14="","",'P3'!C14)</f>
        <v>M5</v>
      </c>
      <c r="E64" s="92">
        <f>IF('P3'!D14="","",'P3'!D14)</f>
        <v>24304</v>
      </c>
      <c r="F64" s="93" t="str">
        <f>IF('P3'!F14="","",'P3'!F14)</f>
        <v>Frode Thorsås</v>
      </c>
      <c r="G64" s="93" t="str">
        <f>IF('P3'!G14="","",'P3'!G14)</f>
        <v>Larvik AK</v>
      </c>
      <c r="H64" s="97">
        <f>IF('P3'!H14=0,"",'P3'!H14)</f>
        <v>-73</v>
      </c>
      <c r="I64" s="97">
        <f>IF('P3'!I14=0,"",'P3'!I14)</f>
        <v>74</v>
      </c>
      <c r="J64" s="97">
        <f>IF('P3'!J14=0,"",'P3'!J14)</f>
        <v>76</v>
      </c>
      <c r="K64" s="97">
        <f>IF('P3'!K14=0,"",'P3'!K14)</f>
        <v>-92</v>
      </c>
      <c r="L64" s="97">
        <f>IF('P3'!L14=0,"",'P3'!L14)</f>
        <v>-93</v>
      </c>
      <c r="M64" s="97">
        <f>IF('P3'!M14=0,"",'P3'!M14)</f>
        <v>-93</v>
      </c>
      <c r="N64" s="97">
        <f>IF('P3'!N14=0,"",'P3'!N14)</f>
        <v>76</v>
      </c>
      <c r="O64" s="97" t="str">
        <f>IF('P3'!O14=0,"",'P3'!O14)</f>
        <v/>
      </c>
      <c r="P64" s="97" t="str">
        <f>IF('P3'!P14=0,"",'P3'!P14)</f>
        <v/>
      </c>
      <c r="Q64" s="94" t="str">
        <f>IF('P3'!Q14=0,"",'P3'!Q14)</f>
        <v/>
      </c>
    </row>
    <row r="65" spans="1:17" s="99" customFormat="1" ht="18">
      <c r="A65" s="90"/>
      <c r="B65" s="91"/>
      <c r="C65" s="94"/>
      <c r="D65" s="91"/>
      <c r="E65" s="92"/>
      <c r="F65" s="93"/>
      <c r="G65" s="93"/>
      <c r="H65" s="97"/>
      <c r="I65" s="97"/>
      <c r="J65" s="97"/>
      <c r="K65" s="97"/>
      <c r="L65" s="97"/>
      <c r="M65" s="97"/>
      <c r="N65" s="97"/>
      <c r="O65" s="97"/>
      <c r="P65" s="97"/>
      <c r="Q65" s="94"/>
    </row>
    <row r="66" spans="1:17" s="99" customFormat="1" ht="18">
      <c r="A66" s="90">
        <v>1</v>
      </c>
      <c r="B66" s="91">
        <f>IF('P3'!A15="","",'P3'!A15)</f>
        <v>109</v>
      </c>
      <c r="C66" s="94">
        <f>IF('P3'!B15="","",'P3'!B15)</f>
        <v>102.8</v>
      </c>
      <c r="D66" s="91" t="str">
        <f>IF('P3'!C15="","",'P3'!C15)</f>
        <v>M5</v>
      </c>
      <c r="E66" s="92">
        <f>IF('P3'!D15="","",'P3'!D15)</f>
        <v>24011</v>
      </c>
      <c r="F66" s="93" t="str">
        <f>IF('P3'!F15="","",'P3'!F15)</f>
        <v>Alexander Bahmanyar</v>
      </c>
      <c r="G66" s="93" t="str">
        <f>IF('P3'!G15="","",'P3'!G15)</f>
        <v>Spydeberg Atletene</v>
      </c>
      <c r="H66" s="97">
        <f>IF('P3'!H15=0,"",'P3'!H15)</f>
        <v>90</v>
      </c>
      <c r="I66" s="97">
        <f>IF('P3'!I15=0,"",'P3'!I15)</f>
        <v>-95</v>
      </c>
      <c r="J66" s="97">
        <f>IF('P3'!J15=0,"",'P3'!J15)</f>
        <v>96</v>
      </c>
      <c r="K66" s="97">
        <f>IF('P3'!K15=0,"",'P3'!K15)</f>
        <v>125</v>
      </c>
      <c r="L66" s="97">
        <f>IF('P3'!L15=0,"",'P3'!L15)</f>
        <v>130</v>
      </c>
      <c r="M66" s="97">
        <f>IF('P3'!M15=0,"",'P3'!M15)</f>
        <v>133</v>
      </c>
      <c r="N66" s="97">
        <f>IF('P3'!N15=0,"",'P3'!N15)</f>
        <v>96</v>
      </c>
      <c r="O66" s="97">
        <f>IF('P3'!O15=0,"",'P3'!O15)</f>
        <v>133</v>
      </c>
      <c r="P66" s="97">
        <f>IF('P3'!P15=0,"",'P3'!P15)</f>
        <v>229</v>
      </c>
      <c r="Q66" s="94">
        <f>IF('P3'!Q15=0,"",'P3'!Q15)</f>
        <v>251.4283460593463</v>
      </c>
    </row>
    <row r="67" spans="1:17" s="99" customFormat="1" ht="18">
      <c r="A67" s="90"/>
      <c r="B67" s="91"/>
      <c r="C67" s="94"/>
      <c r="D67" s="91"/>
      <c r="E67" s="92"/>
      <c r="F67" s="93"/>
      <c r="G67" s="93"/>
      <c r="H67" s="97"/>
      <c r="I67" s="97"/>
      <c r="J67" s="97"/>
      <c r="K67" s="97"/>
      <c r="L67" s="97"/>
      <c r="M67" s="97"/>
      <c r="N67" s="97"/>
      <c r="O67" s="97"/>
      <c r="P67" s="97"/>
      <c r="Q67" s="94"/>
    </row>
    <row r="68" spans="1:17" s="99" customFormat="1" ht="18">
      <c r="A68" s="90">
        <v>1</v>
      </c>
      <c r="B68" s="91">
        <f>IF('P3'!A16="","",'P3'!A16)</f>
        <v>81</v>
      </c>
      <c r="C68" s="94">
        <f>IF('P3'!B16="","",'P3'!B16)</f>
        <v>76.78</v>
      </c>
      <c r="D68" s="91" t="str">
        <f>IF('P3'!C16="","",'P3'!C16)</f>
        <v>M4</v>
      </c>
      <c r="E68" s="92">
        <f>IF('P3'!D16="","",'P3'!D16)</f>
        <v>25686</v>
      </c>
      <c r="F68" s="93" t="str">
        <f>IF('P3'!F16="","",'P3'!F16)</f>
        <v>Jan Robert Solli</v>
      </c>
      <c r="G68" s="93" t="str">
        <f>IF('P3'!G16="","",'P3'!G16)</f>
        <v>Tønsberg-Kam.</v>
      </c>
      <c r="H68" s="97">
        <f>IF('P3'!H16=0,"",'P3'!H16)</f>
        <v>-80</v>
      </c>
      <c r="I68" s="97">
        <f>IF('P3'!I16=0,"",'P3'!I16)</f>
        <v>-83</v>
      </c>
      <c r="J68" s="97">
        <f>IF('P3'!J16=0,"",'P3'!J16)</f>
        <v>83</v>
      </c>
      <c r="K68" s="97">
        <f>IF('P3'!K16=0,"",'P3'!K16)</f>
        <v>100</v>
      </c>
      <c r="L68" s="97">
        <f>IF('P3'!L16=0,"",'P3'!L16)</f>
        <v>105</v>
      </c>
      <c r="M68" s="97">
        <f>IF('P3'!M16=0,"",'P3'!M16)</f>
        <v>-110</v>
      </c>
      <c r="N68" s="97">
        <f>IF('P3'!N16=0,"",'P3'!N16)</f>
        <v>83</v>
      </c>
      <c r="O68" s="97">
        <f>IF('P3'!O16=0,"",'P3'!O16)</f>
        <v>105</v>
      </c>
      <c r="P68" s="97">
        <f>IF('P3'!P16=0,"",'P3'!P16)</f>
        <v>188</v>
      </c>
      <c r="Q68" s="94">
        <f>IF('P3'!Q16=0,"",'P3'!Q16)</f>
        <v>235.01502609275792</v>
      </c>
    </row>
    <row r="69" spans="1:17" s="99" customFormat="1" ht="18">
      <c r="A69" s="90"/>
      <c r="B69" s="91"/>
      <c r="C69" s="94"/>
      <c r="D69" s="91"/>
      <c r="E69" s="92"/>
      <c r="F69" s="93"/>
      <c r="G69" s="93"/>
      <c r="H69" s="97"/>
      <c r="I69" s="97"/>
      <c r="J69" s="97"/>
      <c r="K69" s="97"/>
      <c r="L69" s="97"/>
      <c r="M69" s="97"/>
      <c r="N69" s="97"/>
      <c r="O69" s="97"/>
      <c r="P69" s="97"/>
      <c r="Q69" s="94"/>
    </row>
    <row r="70" spans="1:17" s="99" customFormat="1" ht="18">
      <c r="A70" s="90">
        <v>1</v>
      </c>
      <c r="B70" s="91">
        <f>IF('P3'!A18="","",'P3'!A18)</f>
        <v>102</v>
      </c>
      <c r="C70" s="94">
        <f>IF('P3'!B18="","",'P3'!B18)</f>
        <v>98.18</v>
      </c>
      <c r="D70" s="91" t="str">
        <f>IF('P3'!C18="","",'P3'!C18)</f>
        <v>M4</v>
      </c>
      <c r="E70" s="92">
        <f>IF('P3'!D18="","",'P3'!D18)</f>
        <v>25021</v>
      </c>
      <c r="F70" s="93" t="str">
        <f>IF('P3'!F18="","",'P3'!F18)</f>
        <v>Dag Rønnevik</v>
      </c>
      <c r="G70" s="93" t="str">
        <f>IF('P3'!G18="","",'P3'!G18)</f>
        <v>Tysvær VK</v>
      </c>
      <c r="H70" s="97">
        <f>IF('P3'!H18=0,"",'P3'!H18)</f>
        <v>65</v>
      </c>
      <c r="I70" s="97">
        <f>IF('P3'!I18=0,"",'P3'!I18)</f>
        <v>72</v>
      </c>
      <c r="J70" s="97">
        <f>IF('P3'!J18=0,"",'P3'!J18)</f>
        <v>77</v>
      </c>
      <c r="K70" s="97">
        <f>IF('P3'!K18=0,"",'P3'!K18)</f>
        <v>90</v>
      </c>
      <c r="L70" s="97">
        <f>IF('P3'!L18=0,"",'P3'!L18)</f>
        <v>103</v>
      </c>
      <c r="M70" s="97">
        <f>IF('P3'!M18=0,"",'P3'!M18)</f>
        <v>105</v>
      </c>
      <c r="N70" s="97">
        <f>IF('P3'!N18=0,"",'P3'!N18)</f>
        <v>77</v>
      </c>
      <c r="O70" s="97">
        <f>IF('P3'!O18=0,"",'P3'!O18)</f>
        <v>105</v>
      </c>
      <c r="P70" s="97">
        <f>IF('P3'!P18=0,"",'P3'!P18)</f>
        <v>182</v>
      </c>
      <c r="Q70" s="94">
        <f>IF('P3'!Q18=0,"",'P3'!Q18)</f>
        <v>203.20143018258079</v>
      </c>
    </row>
    <row r="71" spans="1:17" s="99" customFormat="1" ht="18">
      <c r="A71" s="90">
        <v>2</v>
      </c>
      <c r="B71" s="91">
        <f>IF('P3'!A17="","",'P3'!A17)</f>
        <v>102</v>
      </c>
      <c r="C71" s="94">
        <f>IF('P3'!B17="","",'P3'!B17)</f>
        <v>99.94</v>
      </c>
      <c r="D71" s="91" t="str">
        <f>IF('P3'!C17="","",'P3'!C17)</f>
        <v>M4</v>
      </c>
      <c r="E71" s="92">
        <f>IF('P3'!D17="","",'P3'!D17)</f>
        <v>26186</v>
      </c>
      <c r="F71" s="93" t="str">
        <f>IF('P3'!F17="","",'P3'!F17)</f>
        <v>Cornelius Wiedwang</v>
      </c>
      <c r="G71" s="93" t="str">
        <f>IF('P3'!G17="","",'P3'!G17)</f>
        <v>Oslo AK</v>
      </c>
      <c r="H71" s="97">
        <f>IF('P3'!H17=0,"",'P3'!H17)</f>
        <v>60</v>
      </c>
      <c r="I71" s="97">
        <f>IF('P3'!I17=0,"",'P3'!I17)</f>
        <v>65</v>
      </c>
      <c r="J71" s="97">
        <f>IF('P3'!J17=0,"",'P3'!J17)</f>
        <v>-70</v>
      </c>
      <c r="K71" s="97">
        <f>IF('P3'!K17=0,"",'P3'!K17)</f>
        <v>70</v>
      </c>
      <c r="L71" s="97">
        <f>IF('P3'!L17=0,"",'P3'!L17)</f>
        <v>75</v>
      </c>
      <c r="M71" s="97">
        <f>IF('P3'!M17=0,"",'P3'!M17)</f>
        <v>80</v>
      </c>
      <c r="N71" s="97">
        <f>IF('P3'!N17=0,"",'P3'!N17)</f>
        <v>65</v>
      </c>
      <c r="O71" s="97">
        <f>IF('P3'!O17=0,"",'P3'!O17)</f>
        <v>80</v>
      </c>
      <c r="P71" s="97">
        <f>IF('P3'!P17=0,"",'P3'!P17)</f>
        <v>145</v>
      </c>
      <c r="Q71" s="94">
        <f>IF('P3'!Q17=0,"",'P3'!Q17)</f>
        <v>160.82021409696574</v>
      </c>
    </row>
    <row r="72" spans="1:17" s="99" customFormat="1" ht="18">
      <c r="A72" s="90"/>
      <c r="B72" s="91"/>
      <c r="C72" s="94"/>
      <c r="D72" s="91"/>
      <c r="E72" s="92"/>
      <c r="F72" s="93"/>
      <c r="G72" s="93"/>
      <c r="H72" s="97"/>
      <c r="I72" s="97"/>
      <c r="J72" s="97"/>
      <c r="K72" s="97"/>
      <c r="L72" s="97"/>
      <c r="M72" s="97"/>
      <c r="N72" s="97"/>
      <c r="O72" s="97"/>
      <c r="P72" s="97"/>
      <c r="Q72" s="94"/>
    </row>
    <row r="73" spans="1:17" s="99" customFormat="1" ht="18">
      <c r="A73" s="90">
        <v>1</v>
      </c>
      <c r="B73" s="91">
        <f>IF('P5'!A11="","",'P5'!A11)</f>
        <v>89</v>
      </c>
      <c r="C73" s="94">
        <f>IF('P5'!B11="","",'P5'!B11)</f>
        <v>87.04</v>
      </c>
      <c r="D73" s="91" t="str">
        <f>IF('P5'!C11="","",'P5'!C11)</f>
        <v>M3</v>
      </c>
      <c r="E73" s="92">
        <f>IF('P5'!D11="","",'P5'!D11)</f>
        <v>27236</v>
      </c>
      <c r="F73" s="93" t="str">
        <f>IF('P5'!F11="","",'P5'!F11)</f>
        <v>Danckert Loodtz</v>
      </c>
      <c r="G73" s="93" t="str">
        <f>IF('P5'!G11="","",'P5'!G11)</f>
        <v>AK Bjørgvin</v>
      </c>
      <c r="H73" s="97">
        <f>IF('P5'!H11=0,"",'P5'!H11)</f>
        <v>-88</v>
      </c>
      <c r="I73" s="97">
        <f>IF('P5'!I11=0,"",'P5'!I11)</f>
        <v>89</v>
      </c>
      <c r="J73" s="97">
        <f>IF('P5'!J11=0,"",'P5'!J11)</f>
        <v>-95</v>
      </c>
      <c r="K73" s="97">
        <f>IF('P5'!K11=0,"",'P5'!K11)</f>
        <v>106</v>
      </c>
      <c r="L73" s="97">
        <f>IF('P5'!L11=0,"",'P5'!L11)</f>
        <v>110</v>
      </c>
      <c r="M73" s="97">
        <f>IF('P5'!M11=0,"",'P5'!M11)</f>
        <v>-115</v>
      </c>
      <c r="N73" s="97">
        <f>IF('P5'!N11=0,"",'P5'!N11)</f>
        <v>89</v>
      </c>
      <c r="O73" s="97">
        <f>IF('P5'!O11=0,"",'P5'!O11)</f>
        <v>110</v>
      </c>
      <c r="P73" s="97">
        <f>IF('P5'!P11=0,"",'P5'!P11)</f>
        <v>199</v>
      </c>
      <c r="Q73" s="94">
        <f>IF('P5'!Q11=0,"",'P5'!Q11)</f>
        <v>233.67343731010931</v>
      </c>
    </row>
    <row r="74" spans="1:17" s="99" customFormat="1" ht="18">
      <c r="A74" s="90">
        <v>2</v>
      </c>
      <c r="B74" s="91">
        <f>IF('P5'!A10="","",'P5'!A10)</f>
        <v>89</v>
      </c>
      <c r="C74" s="94">
        <f>IF('P5'!B10="","",'P5'!B10)</f>
        <v>87.96</v>
      </c>
      <c r="D74" s="91" t="str">
        <f>IF('P5'!C10="","",'P5'!C10)</f>
        <v>M3</v>
      </c>
      <c r="E74" s="92">
        <f>IF('P5'!D10="","",'P5'!D10)</f>
        <v>26966</v>
      </c>
      <c r="F74" s="93" t="str">
        <f>IF('P5'!F10="","",'P5'!F10)</f>
        <v>Rune Lind</v>
      </c>
      <c r="G74" s="93" t="str">
        <f>IF('P5'!G10="","",'P5'!G10)</f>
        <v>Trondheim AK</v>
      </c>
      <c r="H74" s="97">
        <f>IF('P5'!H10=0,"",'P5'!H10)</f>
        <v>67</v>
      </c>
      <c r="I74" s="97">
        <f>IF('P5'!I10=0,"",'P5'!I10)</f>
        <v>73</v>
      </c>
      <c r="J74" s="97">
        <f>IF('P5'!J10=0,"",'P5'!J10)</f>
        <v>77</v>
      </c>
      <c r="K74" s="97">
        <f>IF('P5'!K10=0,"",'P5'!K10)</f>
        <v>88</v>
      </c>
      <c r="L74" s="97">
        <f>IF('P5'!L10=0,"",'P5'!L10)</f>
        <v>93</v>
      </c>
      <c r="M74" s="97">
        <f>IF('P5'!M10=0,"",'P5'!M10)</f>
        <v>-97</v>
      </c>
      <c r="N74" s="97">
        <f>IF('P5'!N10=0,"",'P5'!N10)</f>
        <v>77</v>
      </c>
      <c r="O74" s="97">
        <f>IF('P5'!O10=0,"",'P5'!O10)</f>
        <v>93</v>
      </c>
      <c r="P74" s="97">
        <f>IF('P5'!P10=0,"",'P5'!P10)</f>
        <v>170</v>
      </c>
      <c r="Q74" s="94">
        <f>IF('P5'!Q10=0,"",'P5'!Q10)</f>
        <v>198.66860911615834</v>
      </c>
    </row>
    <row r="75" spans="1:17" s="99" customFormat="1" ht="18">
      <c r="A75" s="90">
        <v>3</v>
      </c>
      <c r="B75" s="91">
        <f>IF('P5'!A9="","",'P5'!A9)</f>
        <v>89</v>
      </c>
      <c r="C75" s="94">
        <f>IF('P5'!B9="","",'P5'!B9)</f>
        <v>88.06</v>
      </c>
      <c r="D75" s="91" t="str">
        <f>IF('P5'!C9="","",'P5'!C9)</f>
        <v>M3</v>
      </c>
      <c r="E75" s="92">
        <f>IF('P5'!D9="","",'P5'!D9)</f>
        <v>26977</v>
      </c>
      <c r="F75" s="93" t="str">
        <f>IF('P5'!F9="","",'P5'!F9)</f>
        <v>Endre Dolata Gundersen</v>
      </c>
      <c r="G75" s="93" t="str">
        <f>IF('P5'!G9="","",'P5'!G9)</f>
        <v>Bryggen AK</v>
      </c>
      <c r="H75" s="97">
        <f>IF('P5'!H9=0,"",'P5'!H9)</f>
        <v>65</v>
      </c>
      <c r="I75" s="97">
        <f>IF('P5'!I9=0,"",'P5'!I9)</f>
        <v>70</v>
      </c>
      <c r="J75" s="97">
        <f>IF('P5'!J9=0,"",'P5'!J9)</f>
        <v>-75</v>
      </c>
      <c r="K75" s="97">
        <f>IF('P5'!K9=0,"",'P5'!K9)</f>
        <v>85</v>
      </c>
      <c r="L75" s="97">
        <f>IF('P5'!L9=0,"",'P5'!L9)</f>
        <v>-90</v>
      </c>
      <c r="M75" s="97">
        <f>IF('P5'!M9=0,"",'P5'!M9)</f>
        <v>-90</v>
      </c>
      <c r="N75" s="97">
        <f>IF('P5'!N9=0,"",'P5'!N9)</f>
        <v>70</v>
      </c>
      <c r="O75" s="97">
        <f>IF('P5'!O9=0,"",'P5'!O9)</f>
        <v>85</v>
      </c>
      <c r="P75" s="97">
        <f>IF('P5'!P9=0,"",'P5'!P9)</f>
        <v>155</v>
      </c>
      <c r="Q75" s="94">
        <f>IF('P5'!Q9=0,"",'P5'!Q9)</f>
        <v>181.04626487949361</v>
      </c>
    </row>
    <row r="76" spans="1:17" s="99" customFormat="1" ht="18">
      <c r="A76" s="90"/>
      <c r="B76" s="91"/>
      <c r="C76" s="94"/>
      <c r="D76" s="91"/>
      <c r="E76" s="92"/>
      <c r="F76" s="93"/>
      <c r="G76" s="93"/>
      <c r="H76" s="97"/>
      <c r="I76" s="97"/>
      <c r="J76" s="97"/>
      <c r="K76" s="97"/>
      <c r="L76" s="97"/>
      <c r="M76" s="97"/>
      <c r="N76" s="97"/>
      <c r="O76" s="97"/>
      <c r="P76" s="97"/>
      <c r="Q76" s="94"/>
    </row>
    <row r="77" spans="1:17" s="99" customFormat="1" ht="18">
      <c r="A77" s="90">
        <v>1</v>
      </c>
      <c r="B77" s="91">
        <f>IF('P5'!A12="","",'P5'!A12)</f>
        <v>96</v>
      </c>
      <c r="C77" s="94">
        <f>IF('P5'!B12="","",'P5'!B12)</f>
        <v>93.38</v>
      </c>
      <c r="D77" s="91" t="str">
        <f>IF('P5'!C12="","",'P5'!C12)</f>
        <v>M3</v>
      </c>
      <c r="E77" s="92">
        <f>IF('P5'!D12="","",'P5'!D12)</f>
        <v>27068</v>
      </c>
      <c r="F77" s="93" t="str">
        <f>IF('P5'!F12="","",'P5'!F12)</f>
        <v>Gard Hauge</v>
      </c>
      <c r="G77" s="93" t="str">
        <f>IF('P5'!G12="","",'P5'!G12)</f>
        <v>Bryggen AK</v>
      </c>
      <c r="H77" s="97">
        <f>IF('P5'!H12=0,"",'P5'!H12)</f>
        <v>80</v>
      </c>
      <c r="I77" s="97">
        <f>IF('P5'!I12=0,"",'P5'!I12)</f>
        <v>85</v>
      </c>
      <c r="J77" s="97">
        <f>IF('P5'!J12=0,"",'P5'!J12)</f>
        <v>90</v>
      </c>
      <c r="K77" s="97">
        <f>IF('P5'!K12=0,"",'P5'!K12)</f>
        <v>105</v>
      </c>
      <c r="L77" s="97">
        <f>IF('P5'!L12=0,"",'P5'!L12)</f>
        <v>112</v>
      </c>
      <c r="M77" s="97">
        <f>IF('P5'!M12=0,"",'P5'!M12)</f>
        <v>-120</v>
      </c>
      <c r="N77" s="97">
        <f>IF('P5'!N12=0,"",'P5'!N12)</f>
        <v>90</v>
      </c>
      <c r="O77" s="97">
        <f>IF('P5'!O12=0,"",'P5'!O12)</f>
        <v>112</v>
      </c>
      <c r="P77" s="97">
        <f>IF('P5'!P12=0,"",'P5'!P12)</f>
        <v>202</v>
      </c>
      <c r="Q77" s="94">
        <f>IF('P5'!Q12=0,"",'P5'!Q12)</f>
        <v>230.04994532407889</v>
      </c>
    </row>
    <row r="78" spans="1:17" s="99" customFormat="1" ht="18">
      <c r="A78" s="90"/>
      <c r="B78" s="91"/>
      <c r="C78" s="94"/>
      <c r="D78" s="91"/>
      <c r="E78" s="92"/>
      <c r="F78" s="93"/>
      <c r="G78" s="93"/>
      <c r="H78" s="97"/>
      <c r="I78" s="97"/>
      <c r="J78" s="97"/>
      <c r="K78" s="97"/>
      <c r="L78" s="97"/>
      <c r="M78" s="97"/>
      <c r="N78" s="97"/>
      <c r="O78" s="97"/>
      <c r="P78" s="97"/>
      <c r="Q78" s="94"/>
    </row>
    <row r="79" spans="1:17" s="99" customFormat="1" ht="18">
      <c r="A79" s="90">
        <v>1</v>
      </c>
      <c r="B79" s="91">
        <f>IF('P5'!A13="","",'P5'!A13)</f>
        <v>102</v>
      </c>
      <c r="C79" s="94">
        <f>IF('P5'!B13="","",'P5'!B13)</f>
        <v>98.26</v>
      </c>
      <c r="D79" s="91" t="str">
        <f>IF('P5'!C13="","",'P5'!C13)</f>
        <v>M3</v>
      </c>
      <c r="E79" s="92">
        <f>IF('P5'!D13="","",'P5'!D13)</f>
        <v>27555</v>
      </c>
      <c r="F79" s="93" t="str">
        <f>IF('P5'!F13="","",'P5'!F13)</f>
        <v>Jon Boye</v>
      </c>
      <c r="G79" s="93" t="str">
        <f>IF('P5'!G13="","",'P5'!G13)</f>
        <v>Kvadraturen IK</v>
      </c>
      <c r="H79" s="97">
        <f>IF('P5'!H13=0,"",'P5'!H13)</f>
        <v>103</v>
      </c>
      <c r="I79" s="97">
        <f>IF('P5'!I13=0,"",'P5'!I13)</f>
        <v>-106</v>
      </c>
      <c r="J79" s="97">
        <f>IF('P5'!J13=0,"",'P5'!J13)</f>
        <v>-109</v>
      </c>
      <c r="K79" s="97">
        <f>IF('P5'!K13=0,"",'P5'!K13)</f>
        <v>120</v>
      </c>
      <c r="L79" s="97">
        <f>IF('P5'!L13=0,"",'P5'!L13)</f>
        <v>125</v>
      </c>
      <c r="M79" s="97">
        <f>IF('P5'!M13=0,"",'P5'!M13)</f>
        <v>128</v>
      </c>
      <c r="N79" s="97">
        <f>IF('P5'!N13=0,"",'P5'!N13)</f>
        <v>103</v>
      </c>
      <c r="O79" s="97">
        <f>IF('P5'!O13=0,"",'P5'!O13)</f>
        <v>128</v>
      </c>
      <c r="P79" s="97">
        <f>IF('P5'!P13=0,"",'P5'!P13)</f>
        <v>231</v>
      </c>
      <c r="Q79" s="94">
        <f>IF('P5'!Q13=0,"",'P5'!Q13)</f>
        <v>257.82987800300754</v>
      </c>
    </row>
    <row r="80" spans="1:17" s="99" customFormat="1" ht="18">
      <c r="A80" s="90">
        <v>2</v>
      </c>
      <c r="B80" s="91">
        <f>IF('P5'!A14="","",'P5'!A14)</f>
        <v>102</v>
      </c>
      <c r="C80" s="94">
        <f>IF('P5'!B14="","",'P5'!B14)</f>
        <v>97.56</v>
      </c>
      <c r="D80" s="91" t="str">
        <f>IF('P5'!C14="","",'P5'!C14)</f>
        <v>M3</v>
      </c>
      <c r="E80" s="92">
        <f>IF('P5'!D14="","",'P5'!D14)</f>
        <v>28020</v>
      </c>
      <c r="F80" s="93" t="str">
        <f>IF('P5'!F14="","",'P5'!F14)</f>
        <v>Sigurd Vedøy</v>
      </c>
      <c r="G80" s="93" t="str">
        <f>IF('P5'!G14="","",'P5'!G14)</f>
        <v>Bryggen AK</v>
      </c>
      <c r="H80" s="97">
        <f>IF('P5'!H14=0,"",'P5'!H14)</f>
        <v>67</v>
      </c>
      <c r="I80" s="97">
        <f>IF('P5'!I14=0,"",'P5'!I14)</f>
        <v>-72</v>
      </c>
      <c r="J80" s="97">
        <f>IF('P5'!J14=0,"",'P5'!J14)</f>
        <v>-72</v>
      </c>
      <c r="K80" s="97">
        <f>IF('P5'!K14=0,"",'P5'!K14)</f>
        <v>80</v>
      </c>
      <c r="L80" s="97">
        <f>IF('P5'!L14=0,"",'P5'!L14)</f>
        <v>85</v>
      </c>
      <c r="M80" s="97">
        <f>IF('P5'!M14=0,"",'P5'!M14)</f>
        <v>90</v>
      </c>
      <c r="N80" s="97">
        <f>IF('P5'!N14=0,"",'P5'!N14)</f>
        <v>67</v>
      </c>
      <c r="O80" s="97">
        <f>IF('P5'!O14=0,"",'P5'!O14)</f>
        <v>90</v>
      </c>
      <c r="P80" s="97">
        <f>IF('P5'!P14=0,"",'P5'!P14)</f>
        <v>157</v>
      </c>
      <c r="Q80" s="94">
        <f>IF('P5'!Q14=0,"",'P5'!Q14)</f>
        <v>175.7132509616751</v>
      </c>
    </row>
    <row r="81" spans="1:17" s="99" customFormat="1" ht="18">
      <c r="A81" s="90"/>
      <c r="B81" s="91"/>
      <c r="C81" s="94"/>
      <c r="D81" s="91"/>
      <c r="E81" s="92"/>
      <c r="F81" s="93"/>
      <c r="G81" s="93"/>
      <c r="H81" s="97"/>
      <c r="I81" s="97"/>
      <c r="J81" s="97"/>
      <c r="K81" s="97"/>
      <c r="L81" s="97"/>
      <c r="M81" s="97"/>
      <c r="N81" s="97"/>
      <c r="O81" s="97"/>
      <c r="P81" s="97"/>
      <c r="Q81" s="94"/>
    </row>
    <row r="82" spans="1:17" s="99" customFormat="1" ht="18">
      <c r="A82" s="90">
        <v>1</v>
      </c>
      <c r="B82" s="91" t="str">
        <f>IF('P5'!A15="","",'P5'!A15)</f>
        <v>+109</v>
      </c>
      <c r="C82" s="94">
        <f>IF('P5'!B15="","",'P5'!B15)</f>
        <v>109.52</v>
      </c>
      <c r="D82" s="91" t="str">
        <f>IF('P5'!C15="","",'P5'!C15)</f>
        <v>M3</v>
      </c>
      <c r="E82" s="92">
        <f>IF('P5'!D15="","",'P5'!D15)</f>
        <v>27849</v>
      </c>
      <c r="F82" s="93" t="str">
        <f>IF('P5'!F15="","",'P5'!F15)</f>
        <v>Børge Aadland</v>
      </c>
      <c r="G82" s="93" t="str">
        <f>IF('P5'!G15="","",'P5'!G15)</f>
        <v>AK Bjørgvin</v>
      </c>
      <c r="H82" s="97">
        <f>IF('P5'!H15=0,"",'P5'!H15)</f>
        <v>105</v>
      </c>
      <c r="I82" s="97">
        <f>IF('P5'!I15=0,"",'P5'!I15)</f>
        <v>110</v>
      </c>
      <c r="J82" s="97">
        <f>IF('P5'!J15=0,"",'P5'!J15)</f>
        <v>113</v>
      </c>
      <c r="K82" s="97">
        <f>IF('P5'!K15=0,"",'P5'!K15)</f>
        <v>145</v>
      </c>
      <c r="L82" s="97">
        <f>IF('P5'!L15=0,"",'P5'!L15)</f>
        <v>156</v>
      </c>
      <c r="M82" s="97">
        <f>IF('P5'!M15=0,"",'P5'!M15)</f>
        <v>-160</v>
      </c>
      <c r="N82" s="97">
        <f>IF('P5'!N15=0,"",'P5'!N15)</f>
        <v>113</v>
      </c>
      <c r="O82" s="97">
        <f>IF('P5'!O15=0,"",'P5'!O15)</f>
        <v>156</v>
      </c>
      <c r="P82" s="97">
        <f>IF('P5'!P15=0,"",'P5'!P15)</f>
        <v>269</v>
      </c>
      <c r="Q82" s="94">
        <f>IF('P5'!Q15=0,"",'P5'!Q15)</f>
        <v>289.26255169829227</v>
      </c>
    </row>
    <row r="83" spans="1:17" s="99" customFormat="1" ht="18">
      <c r="A83" s="90">
        <v>2</v>
      </c>
      <c r="B83" s="91" t="str">
        <f>IF('P5'!A16="","",'P5'!A16)</f>
        <v>+109</v>
      </c>
      <c r="C83" s="94">
        <f>IF('P5'!B16="","",'P5'!B16)</f>
        <v>131.32</v>
      </c>
      <c r="D83" s="91" t="str">
        <f>IF('P5'!C16="","",'P5'!C16)</f>
        <v>M3</v>
      </c>
      <c r="E83" s="92">
        <f>IF('P5'!D16="","",'P5'!D16)</f>
        <v>28334</v>
      </c>
      <c r="F83" s="93" t="str">
        <f>IF('P5'!F16="","",'P5'!F16)</f>
        <v>Johnny Sandve</v>
      </c>
      <c r="G83" s="93" t="str">
        <f>IF('P5'!G16="","",'P5'!G16)</f>
        <v>Vigrestad IK</v>
      </c>
      <c r="H83" s="97">
        <f>IF('P5'!H16=0,"",'P5'!H16)</f>
        <v>70</v>
      </c>
      <c r="I83" s="97">
        <f>IF('P5'!I16=0,"",'P5'!I16)</f>
        <v>-74</v>
      </c>
      <c r="J83" s="97">
        <f>IF('P5'!J16=0,"",'P5'!J16)</f>
        <v>74</v>
      </c>
      <c r="K83" s="97">
        <f>IF('P5'!K16=0,"",'P5'!K16)</f>
        <v>100</v>
      </c>
      <c r="L83" s="97">
        <f>IF('P5'!L16=0,"",'P5'!L16)</f>
        <v>-105</v>
      </c>
      <c r="M83" s="97">
        <f>IF('P5'!M16=0,"",'P5'!M16)</f>
        <v>-109</v>
      </c>
      <c r="N83" s="97">
        <f>IF('P5'!N16=0,"",'P5'!N16)</f>
        <v>74</v>
      </c>
      <c r="O83" s="97">
        <f>IF('P5'!O16=0,"",'P5'!O16)</f>
        <v>100</v>
      </c>
      <c r="P83" s="97">
        <f>IF('P5'!P16=0,"",'P5'!P16)</f>
        <v>174</v>
      </c>
      <c r="Q83" s="94">
        <f>IF('P5'!Q16=0,"",'P5'!Q16)</f>
        <v>178.84660232525846</v>
      </c>
    </row>
    <row r="84" spans="1:17" s="99" customFormat="1" ht="18">
      <c r="A84" s="90"/>
      <c r="B84" s="91"/>
      <c r="C84" s="94"/>
      <c r="D84" s="91"/>
      <c r="E84" s="92"/>
      <c r="F84" s="93"/>
      <c r="G84" s="93"/>
      <c r="H84" s="97"/>
      <c r="I84" s="97"/>
      <c r="J84" s="97"/>
      <c r="K84" s="97"/>
      <c r="L84" s="97"/>
      <c r="M84" s="97"/>
      <c r="N84" s="97"/>
      <c r="O84" s="97"/>
      <c r="P84" s="97"/>
      <c r="Q84" s="94"/>
    </row>
    <row r="85" spans="1:17" s="99" customFormat="1" ht="18">
      <c r="A85" s="90">
        <v>1</v>
      </c>
      <c r="B85" s="91">
        <f>IF('P5'!A17="","",'P5'!A17)</f>
        <v>81</v>
      </c>
      <c r="C85" s="94">
        <f>IF('P5'!B17="","",'P5'!B17)</f>
        <v>78.819999999999993</v>
      </c>
      <c r="D85" s="91" t="str">
        <f>IF('P5'!C17="","",'P5'!C17)</f>
        <v>M2</v>
      </c>
      <c r="E85" s="92">
        <f>IF('P5'!D17="","",'P5'!D17)</f>
        <v>28814</v>
      </c>
      <c r="F85" s="93" t="str">
        <f>IF('P5'!F17="","",'P5'!F17)</f>
        <v>Robert Grønland</v>
      </c>
      <c r="G85" s="93" t="str">
        <f>IF('P5'!G17="","",'P5'!G17)</f>
        <v>Elverum AK</v>
      </c>
      <c r="H85" s="97">
        <f>IF('P5'!H17=0,"",'P5'!H17)</f>
        <v>70</v>
      </c>
      <c r="I85" s="97">
        <f>IF('P5'!I17=0,"",'P5'!I17)</f>
        <v>75</v>
      </c>
      <c r="J85" s="97">
        <f>IF('P5'!J17=0,"",'P5'!J17)</f>
        <v>79</v>
      </c>
      <c r="K85" s="97">
        <f>IF('P5'!K17=0,"",'P5'!K17)</f>
        <v>95</v>
      </c>
      <c r="L85" s="97">
        <f>IF('P5'!L17=0,"",'P5'!L17)</f>
        <v>105</v>
      </c>
      <c r="M85" s="97">
        <f>IF('P5'!M17=0,"",'P5'!M17)</f>
        <v>110</v>
      </c>
      <c r="N85" s="97">
        <f>IF('P5'!N17=0,"",'P5'!N17)</f>
        <v>79</v>
      </c>
      <c r="O85" s="97">
        <f>IF('P5'!O17=0,"",'P5'!O17)</f>
        <v>110</v>
      </c>
      <c r="P85" s="97">
        <f>IF('P5'!P17=0,"",'P5'!P17)</f>
        <v>189</v>
      </c>
      <c r="Q85" s="94">
        <f>IF('P5'!Q17=0,"",'P5'!Q17)</f>
        <v>232.99561960247485</v>
      </c>
    </row>
    <row r="86" spans="1:17" s="99" customFormat="1" ht="18">
      <c r="A86" s="90"/>
      <c r="B86" s="91"/>
      <c r="C86" s="94"/>
      <c r="D86" s="91"/>
      <c r="E86" s="92"/>
      <c r="F86" s="93"/>
      <c r="G86" s="93"/>
      <c r="H86" s="97"/>
      <c r="I86" s="97"/>
      <c r="J86" s="97"/>
      <c r="K86" s="97"/>
      <c r="L86" s="97"/>
      <c r="M86" s="97"/>
      <c r="N86" s="97"/>
      <c r="O86" s="97"/>
      <c r="P86" s="97"/>
      <c r="Q86" s="94"/>
    </row>
    <row r="87" spans="1:17" s="99" customFormat="1" ht="18">
      <c r="A87" s="90">
        <v>1</v>
      </c>
      <c r="B87" s="91">
        <f>IF('P5'!A18="","",'P5'!A18)</f>
        <v>89</v>
      </c>
      <c r="C87" s="94">
        <f>IF('P5'!B18="","",'P5'!B18)</f>
        <v>87.92</v>
      </c>
      <c r="D87" s="91" t="str">
        <f>IF('P5'!C18="","",'P5'!C18)</f>
        <v>M2</v>
      </c>
      <c r="E87" s="92">
        <f>IF('P5'!D18="","",'P5'!D18)</f>
        <v>28503</v>
      </c>
      <c r="F87" s="93" t="str">
        <f>IF('P5'!F18="","",'P5'!F18)</f>
        <v>Juraj Szigeti</v>
      </c>
      <c r="G87" s="93" t="str">
        <f>IF('P5'!G18="","",'P5'!G18)</f>
        <v>Stavanger VK</v>
      </c>
      <c r="H87" s="97">
        <f>IF('P5'!H18=0,"",'P5'!H18)</f>
        <v>75</v>
      </c>
      <c r="I87" s="97">
        <f>IF('P5'!I18=0,"",'P5'!I18)</f>
        <v>80</v>
      </c>
      <c r="J87" s="97">
        <f>IF('P5'!J18=0,"",'P5'!J18)</f>
        <v>85</v>
      </c>
      <c r="K87" s="97">
        <f>IF('P5'!K18=0,"",'P5'!K18)</f>
        <v>91</v>
      </c>
      <c r="L87" s="97">
        <f>IF('P5'!L18=0,"",'P5'!L18)</f>
        <v>97</v>
      </c>
      <c r="M87" s="97">
        <f>IF('P5'!M18=0,"",'P5'!M18)</f>
        <v>-102</v>
      </c>
      <c r="N87" s="97">
        <f>IF('P5'!N18=0,"",'P5'!N18)</f>
        <v>85</v>
      </c>
      <c r="O87" s="97">
        <f>IF('P5'!O18=0,"",'P5'!O18)</f>
        <v>97</v>
      </c>
      <c r="P87" s="97">
        <f>IF('P5'!P18=0,"",'P5'!P18)</f>
        <v>182</v>
      </c>
      <c r="Q87" s="94">
        <f>IF('P5'!Q18=0,"",'P5'!Q18)</f>
        <v>212.73594402055517</v>
      </c>
    </row>
    <row r="88" spans="1:17" s="99" customFormat="1" ht="18">
      <c r="A88" s="90"/>
      <c r="B88" s="91"/>
      <c r="C88" s="94"/>
      <c r="D88" s="91"/>
      <c r="E88" s="92"/>
      <c r="F88" s="93"/>
      <c r="G88" s="93"/>
      <c r="H88" s="97"/>
      <c r="I88" s="97"/>
      <c r="J88" s="97"/>
      <c r="K88" s="97"/>
      <c r="L88" s="97"/>
      <c r="M88" s="97"/>
      <c r="N88" s="97"/>
      <c r="O88" s="97"/>
      <c r="P88" s="97"/>
      <c r="Q88" s="94"/>
    </row>
    <row r="89" spans="1:17" s="99" customFormat="1" ht="18">
      <c r="A89" s="90">
        <v>1</v>
      </c>
      <c r="B89" s="91">
        <f>IF('P5'!A19="","",'P5'!A19)</f>
        <v>81</v>
      </c>
      <c r="C89" s="94">
        <f>IF('P5'!B19="","",'P5'!B19)</f>
        <v>79.680000000000007</v>
      </c>
      <c r="D89" s="91" t="str">
        <f>IF('P5'!C19="","",'P5'!C19)</f>
        <v>M1</v>
      </c>
      <c r="E89" s="92">
        <f>IF('P5'!D19="","",'P5'!D19)</f>
        <v>31545</v>
      </c>
      <c r="F89" s="93" t="str">
        <f>IF('P5'!F19="","",'P5'!F19)</f>
        <v>Kristoffer Thonerud</v>
      </c>
      <c r="G89" s="93" t="str">
        <f>IF('P5'!G19="","",'P5'!G19)</f>
        <v>Spydeberg Atletene</v>
      </c>
      <c r="H89" s="97">
        <f>IF('P5'!H19=0,"",'P5'!H19)</f>
        <v>70</v>
      </c>
      <c r="I89" s="97">
        <f>IF('P5'!I19=0,"",'P5'!I19)</f>
        <v>-75</v>
      </c>
      <c r="J89" s="97">
        <f>IF('P5'!J19=0,"",'P5'!J19)</f>
        <v>-75</v>
      </c>
      <c r="K89" s="97">
        <f>IF('P5'!K19=0,"",'P5'!K19)</f>
        <v>90</v>
      </c>
      <c r="L89" s="97">
        <f>IF('P5'!L19=0,"",'P5'!L19)</f>
        <v>95</v>
      </c>
      <c r="M89" s="97">
        <f>IF('P5'!M19=0,"",'P5'!M19)</f>
        <v>98</v>
      </c>
      <c r="N89" s="97">
        <f>IF('P5'!N19=0,"",'P5'!N19)</f>
        <v>70</v>
      </c>
      <c r="O89" s="97">
        <f>IF('P5'!O19=0,"",'P5'!O19)</f>
        <v>98</v>
      </c>
      <c r="P89" s="97">
        <f>IF('P5'!P19=0,"",'P5'!P19)</f>
        <v>168</v>
      </c>
      <c r="Q89" s="94">
        <f>IF('P5'!Q19=0,"",'P5'!Q19)</f>
        <v>205.94337737800618</v>
      </c>
    </row>
    <row r="90" spans="1:17" s="99" customFormat="1" ht="18">
      <c r="A90" s="90"/>
      <c r="B90" s="91"/>
      <c r="C90" s="94"/>
      <c r="D90" s="91"/>
      <c r="E90" s="92"/>
      <c r="F90" s="93"/>
      <c r="G90" s="93"/>
      <c r="H90" s="97"/>
      <c r="I90" s="97"/>
      <c r="J90" s="97"/>
      <c r="K90" s="97"/>
      <c r="L90" s="97"/>
      <c r="M90" s="97"/>
      <c r="N90" s="97"/>
      <c r="O90" s="97"/>
      <c r="P90" s="97"/>
      <c r="Q90" s="94"/>
    </row>
    <row r="91" spans="1:17" s="99" customFormat="1" ht="18">
      <c r="A91" s="90">
        <v>1</v>
      </c>
      <c r="B91" s="91">
        <f>IF('P5'!A20="","",'P5'!A20)</f>
        <v>89</v>
      </c>
      <c r="C91" s="94">
        <f>IF('P5'!B20="","",'P5'!B20)</f>
        <v>83.56</v>
      </c>
      <c r="D91" s="91" t="str">
        <f>IF('P5'!C20="","",'P5'!C20)</f>
        <v>M1</v>
      </c>
      <c r="E91" s="92">
        <f>IF('P5'!D20="","",'P5'!D20)</f>
        <v>31560</v>
      </c>
      <c r="F91" s="93" t="str">
        <f>IF('P5'!F20="","",'P5'!F20)</f>
        <v>Patricio Yanez</v>
      </c>
      <c r="G91" s="93" t="str">
        <f>IF('P5'!G20="","",'P5'!G20)</f>
        <v>AK Bjørgvin</v>
      </c>
      <c r="H91" s="97">
        <f>IF('P5'!H20=0,"",'P5'!H20)</f>
        <v>-86</v>
      </c>
      <c r="I91" s="97">
        <f>IF('P5'!I20=0,"",'P5'!I20)</f>
        <v>86</v>
      </c>
      <c r="J91" s="97">
        <f>IF('P5'!J20=0,"",'P5'!J20)</f>
        <v>-90</v>
      </c>
      <c r="K91" s="97">
        <f>IF('P5'!K20=0,"",'P5'!K20)</f>
        <v>115</v>
      </c>
      <c r="L91" s="97">
        <f>IF('P5'!L20=0,"",'P5'!L20)</f>
        <v>119</v>
      </c>
      <c r="M91" s="97">
        <f>IF('P5'!M20=0,"",'P5'!M20)</f>
        <v>-121</v>
      </c>
      <c r="N91" s="97">
        <f>IF('P5'!N20=0,"",'P5'!N20)</f>
        <v>86</v>
      </c>
      <c r="O91" s="97">
        <f>IF('P5'!O20=0,"",'P5'!O20)</f>
        <v>119</v>
      </c>
      <c r="P91" s="97">
        <f>IF('P5'!P20=0,"",'P5'!P20)</f>
        <v>205</v>
      </c>
      <c r="Q91" s="94">
        <f>IF('P5'!Q20=0,"",'P5'!Q20)</f>
        <v>245.39354758315341</v>
      </c>
    </row>
    <row r="92" spans="1:17" s="99" customFormat="1" ht="18">
      <c r="A92" s="90"/>
      <c r="B92" s="91"/>
      <c r="C92" s="94"/>
      <c r="D92" s="91"/>
      <c r="E92" s="92"/>
      <c r="F92" s="93"/>
      <c r="G92" s="93"/>
      <c r="H92" s="97"/>
      <c r="I92" s="97"/>
      <c r="J92" s="97"/>
      <c r="K92" s="97"/>
      <c r="L92" s="97"/>
      <c r="M92" s="97"/>
      <c r="N92" s="97"/>
      <c r="O92" s="97"/>
      <c r="P92" s="97"/>
      <c r="Q92" s="94"/>
    </row>
    <row r="93" spans="1:17" s="99" customFormat="1" ht="18">
      <c r="A93" s="90">
        <v>1</v>
      </c>
      <c r="B93" s="91">
        <f>IF('P5'!A22="","",'P5'!A22)</f>
        <v>102</v>
      </c>
      <c r="C93" s="94">
        <f>IF('P5'!B22="","",'P5'!B22)</f>
        <v>100.9</v>
      </c>
      <c r="D93" s="91" t="str">
        <f>IF('P5'!C22="","",'P5'!C22)</f>
        <v>M1</v>
      </c>
      <c r="E93" s="92">
        <f>IF('P5'!D22="","",'P5'!D22)</f>
        <v>30743</v>
      </c>
      <c r="F93" s="93" t="str">
        <f>IF('P5'!F22="","",'P5'!F22)</f>
        <v>Ørjan Hagelund</v>
      </c>
      <c r="G93" s="93" t="str">
        <f>IF('P5'!G22="","",'P5'!G22)</f>
        <v>Vigrestad IK</v>
      </c>
      <c r="H93" s="97">
        <f>IF('P5'!H22=0,"",'P5'!H22)</f>
        <v>105</v>
      </c>
      <c r="I93" s="97">
        <f>IF('P5'!I22=0,"",'P5'!I22)</f>
        <v>109</v>
      </c>
      <c r="J93" s="97">
        <f>IF('P5'!J22=0,"",'P5'!J22)</f>
        <v>115</v>
      </c>
      <c r="K93" s="97">
        <f>IF('P5'!K22=0,"",'P5'!K22)</f>
        <v>130</v>
      </c>
      <c r="L93" s="97">
        <f>IF('P5'!L22=0,"",'P5'!L22)</f>
        <v>138</v>
      </c>
      <c r="M93" s="97" t="str">
        <f>IF('P5'!M22=0,"",'P5'!M22)</f>
        <v>-</v>
      </c>
      <c r="N93" s="97">
        <f>IF('P5'!N22=0,"",'P5'!N22)</f>
        <v>115</v>
      </c>
      <c r="O93" s="97">
        <f>IF('P5'!O22=0,"",'P5'!O22)</f>
        <v>138</v>
      </c>
      <c r="P93" s="97">
        <f>IF('P5'!P22=0,"",'P5'!P22)</f>
        <v>253</v>
      </c>
      <c r="Q93" s="94">
        <f>IF('P5'!Q22=0,"",'P5'!Q22)</f>
        <v>279.62701578885316</v>
      </c>
    </row>
    <row r="94" spans="1:17" s="99" customFormat="1" ht="18">
      <c r="A94" s="90"/>
      <c r="B94" s="91"/>
      <c r="C94" s="94"/>
      <c r="D94" s="91"/>
      <c r="E94" s="92"/>
      <c r="F94" s="93"/>
      <c r="G94" s="93"/>
      <c r="H94" s="97"/>
      <c r="I94" s="97"/>
      <c r="J94" s="97"/>
      <c r="K94" s="97"/>
      <c r="L94" s="97"/>
      <c r="M94" s="97"/>
      <c r="N94" s="97"/>
      <c r="O94" s="97"/>
      <c r="P94" s="97"/>
      <c r="Q94" s="94"/>
    </row>
    <row r="95" spans="1:17" s="99" customFormat="1" ht="18">
      <c r="A95" s="90">
        <v>1</v>
      </c>
      <c r="B95" s="91">
        <f>IF('P5'!A21="","",'P5'!A21)</f>
        <v>109</v>
      </c>
      <c r="C95" s="94">
        <f>IF('P5'!B21="","",'P5'!B21)</f>
        <v>102.96</v>
      </c>
      <c r="D95" s="91" t="str">
        <f>IF('P5'!C21="","",'P5'!C21)</f>
        <v>M1</v>
      </c>
      <c r="E95" s="92">
        <f>IF('P5'!D21="","",'P5'!D21)</f>
        <v>31049</v>
      </c>
      <c r="F95" s="93" t="str">
        <f>IF('P5'!F21="","",'P5'!F21)</f>
        <v>Tor Fåfeng</v>
      </c>
      <c r="G95" s="93" t="str">
        <f>IF('P5'!G21="","",'P5'!G21)</f>
        <v>Stavanger VK</v>
      </c>
      <c r="H95" s="97">
        <f>IF('P5'!H21=0,"",'P5'!H21)</f>
        <v>90</v>
      </c>
      <c r="I95" s="97">
        <f>IF('P5'!I21=0,"",'P5'!I21)</f>
        <v>102</v>
      </c>
      <c r="J95" s="97">
        <f>IF('P5'!J21=0,"",'P5'!J21)</f>
        <v>105</v>
      </c>
      <c r="K95" s="97">
        <f>IF('P5'!K21=0,"",'P5'!K21)</f>
        <v>100</v>
      </c>
      <c r="L95" s="97">
        <f>IF('P5'!L21=0,"",'P5'!L21)</f>
        <v>111</v>
      </c>
      <c r="M95" s="97">
        <f>IF('P5'!M21=0,"",'P5'!M21)</f>
        <v>116</v>
      </c>
      <c r="N95" s="97">
        <f>IF('P5'!N21=0,"",'P5'!N21)</f>
        <v>105</v>
      </c>
      <c r="O95" s="97">
        <f>IF('P5'!O21=0,"",'P5'!O21)</f>
        <v>116</v>
      </c>
      <c r="P95" s="97">
        <f>IF('P5'!P21=0,"",'P5'!P21)</f>
        <v>221</v>
      </c>
      <c r="Q95" s="94">
        <f>IF('P5'!Q21=0,"",'P5'!Q21)</f>
        <v>242.51321485699597</v>
      </c>
    </row>
  </sheetData>
  <sortState xmlns:xlrd2="http://schemas.microsoft.com/office/spreadsheetml/2017/richdata2" ref="A29:Q31">
    <sortCondition descending="1" ref="Q29:Q31"/>
  </sortState>
  <mergeCells count="6">
    <mergeCell ref="A37:Q37"/>
    <mergeCell ref="A1:Q1"/>
    <mergeCell ref="A2:E2"/>
    <mergeCell ref="F2:L2"/>
    <mergeCell ref="N2:Q2"/>
    <mergeCell ref="A4:Q4"/>
  </mergeCells>
  <conditionalFormatting sqref="H6:M35 H39:M95">
    <cfRule type="cellIs" dxfId="11" priority="7" stopIfTrue="1" operator="lessThanOrEqual">
      <formula>0</formula>
    </cfRule>
    <cfRule type="cellIs" dxfId="10" priority="8" stopIfTrue="1" operator="between">
      <formula>1</formula>
      <formula>300</formula>
    </cfRule>
  </conditionalFormatting>
  <pageMargins left="0.75" right="0.75" top="1" bottom="1" header="0.5" footer="0.5"/>
  <pageSetup paperSize="9" scale="56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58"/>
  <sheetViews>
    <sheetView topLeftCell="A4" workbookViewId="0">
      <selection activeCell="T54" sqref="T54"/>
    </sheetView>
  </sheetViews>
  <sheetFormatPr baseColWidth="10" defaultColWidth="8.796875" defaultRowHeight="13"/>
  <cols>
    <col min="1" max="1" width="4.59765625" customWidth="1"/>
    <col min="2" max="2" width="5.3984375" customWidth="1"/>
    <col min="3" max="3" width="9.59765625" style="43" customWidth="1"/>
    <col min="4" max="4" width="5.3984375" customWidth="1"/>
    <col min="5" max="5" width="11.59765625" customWidth="1"/>
    <col min="6" max="6" width="34.796875" style="11" customWidth="1"/>
    <col min="7" max="7" width="26" style="11" customWidth="1"/>
    <col min="8" max="13" width="6.796875" style="11" customWidth="1"/>
    <col min="14" max="16" width="6.796875" style="43" customWidth="1"/>
    <col min="17" max="17" width="15.59765625" style="43" customWidth="1"/>
  </cols>
  <sheetData>
    <row r="1" spans="1:17" s="44" customFormat="1" ht="33.75" customHeight="1">
      <c r="A1" s="201" t="s">
        <v>60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</row>
    <row r="2" spans="1:17" s="44" customFormat="1" ht="27" customHeight="1">
      <c r="A2" s="202" t="str">
        <f>IF('P1'!H5&gt;0,'P1'!H5,"")</f>
        <v>Kvadraturen IK</v>
      </c>
      <c r="B2" s="202"/>
      <c r="C2" s="202"/>
      <c r="D2" s="202"/>
      <c r="E2" s="202"/>
      <c r="F2" s="203" t="str">
        <f>IF('P1'!M5&gt;0,'P1'!M5,"")</f>
        <v>Idda Arena, Kristiansand</v>
      </c>
      <c r="G2" s="203"/>
      <c r="H2" s="203"/>
      <c r="I2" s="203"/>
      <c r="J2" s="203"/>
      <c r="K2" s="203"/>
      <c r="L2" s="203"/>
      <c r="M2" s="134"/>
      <c r="N2" s="204">
        <f>IF('P1'!R5&gt;0,'P1'!R5,"")</f>
        <v>44695</v>
      </c>
      <c r="O2" s="204"/>
      <c r="P2" s="204"/>
      <c r="Q2" s="204"/>
    </row>
    <row r="3" spans="1:17" ht="14" customHeight="1">
      <c r="A3" s="40"/>
      <c r="B3" s="40"/>
      <c r="C3" s="106"/>
      <c r="D3" s="40"/>
      <c r="E3" s="42"/>
      <c r="F3" s="105"/>
      <c r="G3" s="105"/>
      <c r="H3" s="105"/>
      <c r="I3" s="105"/>
      <c r="J3" s="105"/>
      <c r="K3" s="105"/>
      <c r="L3" s="105"/>
      <c r="M3" s="105"/>
      <c r="N3" s="95"/>
      <c r="O3" s="95"/>
      <c r="P3" s="95"/>
      <c r="Q3" s="106"/>
    </row>
    <row r="4" spans="1:17" s="45" customFormat="1" ht="28">
      <c r="A4" s="205" t="s">
        <v>44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</row>
    <row r="5" spans="1:17" ht="14" customHeight="1">
      <c r="A5" s="40"/>
      <c r="B5" s="40"/>
      <c r="C5" s="106"/>
      <c r="D5" s="40"/>
      <c r="E5" s="42"/>
      <c r="F5" s="105"/>
      <c r="G5" s="105"/>
      <c r="H5" s="105"/>
      <c r="I5" s="105"/>
      <c r="J5" s="105"/>
      <c r="K5" s="105"/>
      <c r="L5" s="105"/>
      <c r="M5" s="105"/>
      <c r="N5" s="95"/>
      <c r="O5" s="95"/>
      <c r="P5" s="95"/>
      <c r="Q5" s="106"/>
    </row>
    <row r="6" spans="1:17" s="99" customFormat="1" ht="18">
      <c r="A6" s="90">
        <v>1</v>
      </c>
      <c r="B6" s="91">
        <f>IF('P2'!A10="","",'P2'!A10)</f>
        <v>59</v>
      </c>
      <c r="C6" s="94">
        <f>IF('P2'!B10="","",'P2'!B10)</f>
        <v>56.65</v>
      </c>
      <c r="D6" s="91" t="str">
        <f>IF('P2'!C10="","",'P2'!C10)</f>
        <v>K4</v>
      </c>
      <c r="E6" s="92">
        <f>IF('P2'!D10="","",'P2'!D10)</f>
        <v>25448</v>
      </c>
      <c r="F6" s="93" t="str">
        <f>IF('P2'!F10="","",'P2'!F10)</f>
        <v>Eva Bjørkeng</v>
      </c>
      <c r="G6" s="93" t="str">
        <f>IF('P2'!G10="","",'P2'!G10)</f>
        <v>Tromsø AK</v>
      </c>
      <c r="H6" s="97">
        <f>IF('P2'!H10=0,"",'P2'!H10)</f>
        <v>45</v>
      </c>
      <c r="I6" s="97">
        <f>IF('P2'!I10=0,"",'P2'!I10)</f>
        <v>48</v>
      </c>
      <c r="J6" s="97">
        <f>IF('P2'!J10=0,"",'P2'!J10)</f>
        <v>-51</v>
      </c>
      <c r="K6" s="97">
        <f>IF('P2'!K10=0,"",'P2'!K10)</f>
        <v>56</v>
      </c>
      <c r="L6" s="97">
        <f>IF('P2'!L10=0,"",'P2'!L10)</f>
        <v>59</v>
      </c>
      <c r="M6" s="97">
        <f>IF('P2'!M10=0,"",'P2'!M10)</f>
        <v>-61</v>
      </c>
      <c r="N6" s="97">
        <f>IF('P2'!N10=0,"",'P2'!N10)</f>
        <v>48</v>
      </c>
      <c r="O6" s="97">
        <f>IF('P2'!O10=0,"",'P2'!O10)</f>
        <v>59</v>
      </c>
      <c r="P6" s="97">
        <f>IF('P2'!P10=0,"",'P2'!P10)</f>
        <v>107</v>
      </c>
      <c r="Q6" s="94">
        <f>IF('P2'!R10=0,"",'P2'!R10)</f>
        <v>215.46077934828196</v>
      </c>
    </row>
    <row r="7" spans="1:17" s="99" customFormat="1" ht="18">
      <c r="A7" s="90">
        <v>2</v>
      </c>
      <c r="B7" s="91">
        <f>IF('P2'!A9="","",'P2'!A9)</f>
        <v>81</v>
      </c>
      <c r="C7" s="94">
        <f>IF('P2'!B9="","",'P2'!B9)</f>
        <v>79.28</v>
      </c>
      <c r="D7" s="91" t="str">
        <f>IF('P2'!C9="","",'P2'!C9)</f>
        <v>K5</v>
      </c>
      <c r="E7" s="92">
        <f>IF('P2'!D9="","",'P2'!D9)</f>
        <v>23735</v>
      </c>
      <c r="F7" s="93" t="str">
        <f>IF('P2'!F9="","",'P2'!F9)</f>
        <v xml:space="preserve">Margit Skjervheim </v>
      </c>
      <c r="G7" s="93" t="str">
        <f>IF('P2'!G9="","",'P2'!G9)</f>
        <v>AK Bjørgvin</v>
      </c>
      <c r="H7" s="97">
        <f>IF('P2'!H9=0,"",'P2'!H9)</f>
        <v>45</v>
      </c>
      <c r="I7" s="97">
        <f>IF('P2'!I9=0,"",'P2'!I9)</f>
        <v>-48</v>
      </c>
      <c r="J7" s="97">
        <f>IF('P2'!J9=0,"",'P2'!J9)</f>
        <v>49</v>
      </c>
      <c r="K7" s="97">
        <f>IF('P2'!K9=0,"",'P2'!K9)</f>
        <v>55</v>
      </c>
      <c r="L7" s="97">
        <f>IF('P2'!L9=0,"",'P2'!L9)</f>
        <v>59</v>
      </c>
      <c r="M7" s="97">
        <f>IF('P2'!M9=0,"",'P2'!M9)</f>
        <v>61</v>
      </c>
      <c r="N7" s="97">
        <f>IF('P2'!N9=0,"",'P2'!N9)</f>
        <v>49</v>
      </c>
      <c r="O7" s="97">
        <f>IF('P2'!O9=0,"",'P2'!O9)</f>
        <v>61</v>
      </c>
      <c r="P7" s="97">
        <f>IF('P2'!P9=0,"",'P2'!P9)</f>
        <v>110</v>
      </c>
      <c r="Q7" s="94">
        <f>IF('P2'!R9=0,"",'P2'!R9)</f>
        <v>207.46953790130826</v>
      </c>
    </row>
    <row r="8" spans="1:17" s="99" customFormat="1" ht="18">
      <c r="A8" s="90">
        <v>3</v>
      </c>
      <c r="B8" s="91">
        <f>IF('P4'!A9="","",'P4'!A9)</f>
        <v>55</v>
      </c>
      <c r="C8" s="94">
        <f>IF('P4'!B9="","",'P4'!B9)</f>
        <v>54.71</v>
      </c>
      <c r="D8" s="91" t="str">
        <f>IF('P4'!C9="","",'P4'!C9)</f>
        <v>K1</v>
      </c>
      <c r="E8" s="92">
        <f>IF('P4'!D9="","",'P4'!D9)</f>
        <v>32020</v>
      </c>
      <c r="F8" s="93" t="str">
        <f>IF('P4'!F9="","",'P4'!F9)</f>
        <v>Kine Krøs</v>
      </c>
      <c r="G8" s="93" t="str">
        <f>IF('P4'!G9="","",'P4'!G9)</f>
        <v>Spydeberg Atletene</v>
      </c>
      <c r="H8" s="97">
        <f>IF('P4'!H9=0,"",'P4'!H9)</f>
        <v>55</v>
      </c>
      <c r="I8" s="97">
        <f>IF('P4'!I9=0,"",'P4'!I9)</f>
        <v>57</v>
      </c>
      <c r="J8" s="97">
        <f>IF('P4'!J9=0,"",'P4'!J9)</f>
        <v>-60</v>
      </c>
      <c r="K8" s="97">
        <f>IF('P4'!K9=0,"",'P4'!K9)</f>
        <v>-72</v>
      </c>
      <c r="L8" s="97">
        <f>IF('P4'!L9=0,"",'P4'!L9)</f>
        <v>72</v>
      </c>
      <c r="M8" s="97">
        <f>IF('P4'!M9=0,"",'P4'!M9)</f>
        <v>74</v>
      </c>
      <c r="N8" s="97">
        <f>IF('P4'!N9=0,"",'P4'!N9)</f>
        <v>57</v>
      </c>
      <c r="O8" s="97">
        <f>IF('P4'!O9=0,"",'P4'!O9)</f>
        <v>74</v>
      </c>
      <c r="P8" s="97">
        <f>IF('P4'!P9=0,"",'P4'!P9)</f>
        <v>131</v>
      </c>
      <c r="Q8" s="94">
        <f>IF('P4'!R9=0,"",'P4'!R9)</f>
        <v>201.86187041135909</v>
      </c>
    </row>
    <row r="9" spans="1:17" s="99" customFormat="1" ht="18">
      <c r="A9" s="90">
        <v>4</v>
      </c>
      <c r="B9" s="91">
        <f>IF('P2'!A19="","",'P2'!A19)</f>
        <v>87</v>
      </c>
      <c r="C9" s="94">
        <f>IF('P2'!B19="","",'P2'!B19)</f>
        <v>82.92</v>
      </c>
      <c r="D9" s="91" t="str">
        <f>IF('P2'!C19="","",'P2'!C19)</f>
        <v>K2</v>
      </c>
      <c r="E9" s="92">
        <f>IF('P2'!D19="","",'P2'!D19)</f>
        <v>29367</v>
      </c>
      <c r="F9" s="93" t="str">
        <f>IF('P2'!F19="","",'P2'!F19)</f>
        <v>Ingeborg Endresen</v>
      </c>
      <c r="G9" s="93" t="str">
        <f>IF('P2'!G19="","",'P2'!G19)</f>
        <v>AK Bjørgvin</v>
      </c>
      <c r="H9" s="97">
        <f>IF('P2'!H19=0,"",'P2'!H19)</f>
        <v>63</v>
      </c>
      <c r="I9" s="97">
        <f>IF('P2'!I19=0,"",'P2'!I19)</f>
        <v>68</v>
      </c>
      <c r="J9" s="97">
        <f>IF('P2'!J19=0,"",'P2'!J19)</f>
        <v>-70</v>
      </c>
      <c r="K9" s="97">
        <f>IF('P2'!K19=0,"",'P2'!K19)</f>
        <v>-74</v>
      </c>
      <c r="L9" s="97">
        <f>IF('P2'!L19=0,"",'P2'!L19)</f>
        <v>-74</v>
      </c>
      <c r="M9" s="97">
        <f>IF('P2'!M19=0,"",'P2'!M19)</f>
        <v>74</v>
      </c>
      <c r="N9" s="97">
        <f>IF('P2'!N19=0,"",'P2'!N19)</f>
        <v>68</v>
      </c>
      <c r="O9" s="97">
        <f>IF('P2'!O19=0,"",'P2'!O19)</f>
        <v>74</v>
      </c>
      <c r="P9" s="97">
        <f>IF('P2'!P19=0,"",'P2'!P19)</f>
        <v>142</v>
      </c>
      <c r="Q9" s="94">
        <f>IF('P2'!R19=0,"",'P2'!R19)</f>
        <v>189.10406011652933</v>
      </c>
    </row>
    <row r="10" spans="1:17" s="99" customFormat="1" ht="18">
      <c r="A10" s="90">
        <v>5</v>
      </c>
      <c r="B10" s="91">
        <f>IF('P4'!A12="","",'P4'!A12)</f>
        <v>59</v>
      </c>
      <c r="C10" s="94">
        <f>IF('P4'!B12="","",'P4'!B12)</f>
        <v>57.89</v>
      </c>
      <c r="D10" s="91" t="str">
        <f>IF('P4'!C12="","",'P4'!C12)</f>
        <v>K1</v>
      </c>
      <c r="E10" s="92">
        <f>IF('P4'!D12="","",'P4'!D12)</f>
        <v>31091</v>
      </c>
      <c r="F10" s="93" t="str">
        <f>IF('P4'!F12="","",'P4'!F12)</f>
        <v>Tinna Marína Jónsdóttir⁠</v>
      </c>
      <c r="G10" s="93" t="str">
        <f>IF('P4'!G12="","",'P4'!G12)</f>
        <v>Tysvær VK</v>
      </c>
      <c r="H10" s="97">
        <f>IF('P4'!H12=0,"",'P4'!H12)</f>
        <v>45</v>
      </c>
      <c r="I10" s="97">
        <f>IF('P4'!I12=0,"",'P4'!I12)</f>
        <v>48</v>
      </c>
      <c r="J10" s="97">
        <f>IF('P4'!J12=0,"",'P4'!J12)</f>
        <v>51</v>
      </c>
      <c r="K10" s="97">
        <f>IF('P4'!K12=0,"",'P4'!K12)</f>
        <v>63</v>
      </c>
      <c r="L10" s="97">
        <f>IF('P4'!L12=0,"",'P4'!L12)</f>
        <v>67</v>
      </c>
      <c r="M10" s="97">
        <f>IF('P4'!M12=0,"",'P4'!M12)</f>
        <v>71</v>
      </c>
      <c r="N10" s="97">
        <f>IF('P4'!N12=0,"",'P4'!N12)</f>
        <v>51</v>
      </c>
      <c r="O10" s="97">
        <f>IF('P4'!O12=0,"",'P4'!O12)</f>
        <v>71</v>
      </c>
      <c r="P10" s="97">
        <f>IF('P4'!P12=0,"",'P4'!P12)</f>
        <v>122</v>
      </c>
      <c r="Q10" s="94">
        <f>IF('P4'!R12=0,"",'P4'!R12)</f>
        <v>185.08990384948629</v>
      </c>
    </row>
    <row r="11" spans="1:17" s="99" customFormat="1" ht="18">
      <c r="A11" s="90">
        <v>6</v>
      </c>
      <c r="B11" s="91">
        <f>IF('P2'!A14="","",'P2'!A14)</f>
        <v>64</v>
      </c>
      <c r="C11" s="94">
        <f>IF('P2'!B14="","",'P2'!B14)</f>
        <v>60.22</v>
      </c>
      <c r="D11" s="91" t="str">
        <f>IF('P2'!C14="","",'P2'!C14)</f>
        <v>K2</v>
      </c>
      <c r="E11" s="92">
        <f>IF('P2'!D14="","",'P2'!D14)</f>
        <v>29955</v>
      </c>
      <c r="F11" s="93" t="str">
        <f>IF('P2'!F14="","",'P2'!F14)</f>
        <v>Line Giertsen</v>
      </c>
      <c r="G11" s="93" t="str">
        <f>IF('P2'!G14="","",'P2'!G14)</f>
        <v>Trondheim AK</v>
      </c>
      <c r="H11" s="97">
        <f>IF('P2'!H14=0,"",'P2'!H14)</f>
        <v>-50</v>
      </c>
      <c r="I11" s="97">
        <f>IF('P2'!I14=0,"",'P2'!I14)</f>
        <v>50</v>
      </c>
      <c r="J11" s="97">
        <f>IF('P2'!J14=0,"",'P2'!J14)</f>
        <v>53</v>
      </c>
      <c r="K11" s="97">
        <f>IF('P2'!K14=0,"",'P2'!K14)</f>
        <v>-63</v>
      </c>
      <c r="L11" s="97">
        <f>IF('P2'!L14=0,"",'P2'!L14)</f>
        <v>63</v>
      </c>
      <c r="M11" s="97">
        <f>IF('P2'!M14=0,"",'P2'!M14)</f>
        <v>66</v>
      </c>
      <c r="N11" s="97">
        <f>IF('P2'!N14=0,"",'P2'!N14)</f>
        <v>53</v>
      </c>
      <c r="O11" s="97">
        <f>IF('P2'!O14=0,"",'P2'!O14)</f>
        <v>66</v>
      </c>
      <c r="P11" s="97">
        <f>IF('P2'!P14=0,"",'P2'!P14)</f>
        <v>119</v>
      </c>
      <c r="Q11" s="94">
        <f>IF('P2'!R14=0,"",'P2'!R14)</f>
        <v>182.53706572558136</v>
      </c>
    </row>
    <row r="12" spans="1:17" s="99" customFormat="1" ht="18">
      <c r="A12" s="90">
        <v>7</v>
      </c>
      <c r="B12" s="91">
        <f>IF('P4'!A11="","",'P4'!A11)</f>
        <v>59</v>
      </c>
      <c r="C12" s="94">
        <f>IF('P4'!B11="","",'P4'!B11)</f>
        <v>57.95</v>
      </c>
      <c r="D12" s="91" t="str">
        <f>IF('P4'!C11="","",'P4'!C11)</f>
        <v>K1</v>
      </c>
      <c r="E12" s="92">
        <f>IF('P4'!D11="","",'P4'!D11)</f>
        <v>31446</v>
      </c>
      <c r="F12" s="93" t="str">
        <f>IF('P4'!F11="","",'P4'!F11)</f>
        <v>Nicole Asmann</v>
      </c>
      <c r="G12" s="93" t="str">
        <f>IF('P4'!G11="","",'P4'!G11)</f>
        <v>Oslo AK</v>
      </c>
      <c r="H12" s="97">
        <f>IF('P4'!H11=0,"",'P4'!H11)</f>
        <v>46</v>
      </c>
      <c r="I12" s="97">
        <f>IF('P4'!I11=0,"",'P4'!I11)</f>
        <v>48</v>
      </c>
      <c r="J12" s="97">
        <f>IF('P4'!J11=0,"",'P4'!J11)</f>
        <v>51</v>
      </c>
      <c r="K12" s="97">
        <f>IF('P4'!K11=0,"",'P4'!K11)</f>
        <v>64</v>
      </c>
      <c r="L12" s="97">
        <f>IF('P4'!L11=0,"",'P4'!L11)</f>
        <v>-67</v>
      </c>
      <c r="M12" s="97">
        <f>IF('P4'!M11=0,"",'P4'!M11)</f>
        <v>-67</v>
      </c>
      <c r="N12" s="97">
        <f>IF('P4'!N11=0,"",'P4'!N11)</f>
        <v>51</v>
      </c>
      <c r="O12" s="97">
        <f>IF('P4'!O11=0,"",'P4'!O11)</f>
        <v>64</v>
      </c>
      <c r="P12" s="97">
        <f>IF('P4'!P11=0,"",'P4'!P11)</f>
        <v>115</v>
      </c>
      <c r="Q12" s="94">
        <f>IF('P4'!R11=0,"",'P4'!R11)</f>
        <v>172.28389539661649</v>
      </c>
    </row>
    <row r="13" spans="1:17" s="99" customFormat="1" ht="18">
      <c r="A13" s="90">
        <v>8</v>
      </c>
      <c r="B13" s="91">
        <f>IF('P2'!A18="","",'P2'!A18)</f>
        <v>81</v>
      </c>
      <c r="C13" s="94">
        <f>IF('P2'!B18="","",'P2'!B18)</f>
        <v>76.11</v>
      </c>
      <c r="D13" s="91" t="str">
        <f>IF('P2'!C18="","",'P2'!C18)</f>
        <v>K2</v>
      </c>
      <c r="E13" s="92">
        <f>IF('P2'!D18="","",'P2'!D18)</f>
        <v>28584</v>
      </c>
      <c r="F13" s="93" t="str">
        <f>IF('P2'!F18="","",'P2'!F18)</f>
        <v>Larisa Izumrudova</v>
      </c>
      <c r="G13" s="93" t="str">
        <f>IF('P2'!G18="","",'P2'!G18)</f>
        <v>Vigrestad IK</v>
      </c>
      <c r="H13" s="97">
        <f>IF('P2'!H18=0,"",'P2'!H18)</f>
        <v>44</v>
      </c>
      <c r="I13" s="97">
        <f>IF('P2'!I18=0,"",'P2'!I18)</f>
        <v>51</v>
      </c>
      <c r="J13" s="97">
        <f>IF('P2'!J18=0,"",'P2'!J18)</f>
        <v>53</v>
      </c>
      <c r="K13" s="97">
        <f>IF('P2'!K18=0,"",'P2'!K18)</f>
        <v>62</v>
      </c>
      <c r="L13" s="97">
        <f>IF('P2'!L18=0,"",'P2'!L18)</f>
        <v>65</v>
      </c>
      <c r="M13" s="97">
        <f>IF('P2'!M18=0,"",'P2'!M18)</f>
        <v>67</v>
      </c>
      <c r="N13" s="97">
        <f>IF('P2'!N18=0,"",'P2'!N18)</f>
        <v>53</v>
      </c>
      <c r="O13" s="97">
        <f>IF('P2'!O18=0,"",'P2'!O18)</f>
        <v>67</v>
      </c>
      <c r="P13" s="97">
        <f>IF('P2'!P18=0,"",'P2'!P18)</f>
        <v>120</v>
      </c>
      <c r="Q13" s="94">
        <f>IF('P2'!R18=0,"",'P2'!R18)</f>
        <v>171.04222025556143</v>
      </c>
    </row>
    <row r="14" spans="1:17" s="99" customFormat="1" ht="18">
      <c r="A14" s="90">
        <v>9</v>
      </c>
      <c r="B14" s="91">
        <f>IF('P4'!A13="","",'P4'!A13)</f>
        <v>71</v>
      </c>
      <c r="C14" s="94">
        <f>IF('P4'!B13="","",'P4'!B13)</f>
        <v>70.58</v>
      </c>
      <c r="D14" s="91" t="str">
        <f>IF('P4'!C13="","",'P4'!C13)</f>
        <v>K1</v>
      </c>
      <c r="E14" s="92">
        <f>IF('P4'!D13="","",'P4'!D13)</f>
        <v>30454</v>
      </c>
      <c r="F14" s="93" t="str">
        <f>IF('P4'!F13="","",'P4'!F13)</f>
        <v>Merete Ree</v>
      </c>
      <c r="G14" s="93" t="str">
        <f>IF('P4'!G13="","",'P4'!G13)</f>
        <v>Tysvær VK</v>
      </c>
      <c r="H14" s="97">
        <f>IF('P4'!H13=0,"",'P4'!H13)</f>
        <v>45</v>
      </c>
      <c r="I14" s="97">
        <f>IF('P4'!I13=0,"",'P4'!I13)</f>
        <v>50</v>
      </c>
      <c r="J14" s="97">
        <f>IF('P4'!J13=0,"",'P4'!J13)</f>
        <v>53</v>
      </c>
      <c r="K14" s="97">
        <f>IF('P4'!K13=0,"",'P4'!K13)</f>
        <v>-65</v>
      </c>
      <c r="L14" s="97">
        <f>IF('P4'!L13=0,"",'P4'!L13)</f>
        <v>65</v>
      </c>
      <c r="M14" s="97">
        <f>IF('P4'!M13=0,"",'P4'!M13)</f>
        <v>67</v>
      </c>
      <c r="N14" s="97">
        <f>IF('P4'!N13=0,"",'P4'!N13)</f>
        <v>53</v>
      </c>
      <c r="O14" s="97">
        <f>IF('P4'!O13=0,"",'P4'!O13)</f>
        <v>67</v>
      </c>
      <c r="P14" s="97">
        <f>IF('P4'!P13=0,"",'P4'!P13)</f>
        <v>120</v>
      </c>
      <c r="Q14" s="94">
        <f>IF('P4'!R13=0,"",'P4'!R13)</f>
        <v>165.72421783188989</v>
      </c>
    </row>
    <row r="15" spans="1:17" s="99" customFormat="1" ht="18">
      <c r="A15" s="90">
        <v>10</v>
      </c>
      <c r="B15" s="91">
        <f>IF('P2'!A16="","",'P2'!A16)</f>
        <v>71</v>
      </c>
      <c r="C15" s="94">
        <f>IF('P2'!B16="","",'P2'!B16)</f>
        <v>66.180000000000007</v>
      </c>
      <c r="D15" s="91" t="str">
        <f>IF('P2'!C16="","",'P2'!C16)</f>
        <v>K2</v>
      </c>
      <c r="E15" s="92">
        <f>IF('P2'!D16="","",'P2'!D16)</f>
        <v>30216</v>
      </c>
      <c r="F15" s="93" t="str">
        <f>IF('P2'!F16="","",'P2'!F16)</f>
        <v>Aurora Foss</v>
      </c>
      <c r="G15" s="93" t="str">
        <f>IF('P2'!G16="","",'P2'!G16)</f>
        <v>Oslo AK</v>
      </c>
      <c r="H15" s="97">
        <f>IF('P2'!H16=0,"",'P2'!H16)</f>
        <v>38</v>
      </c>
      <c r="I15" s="97">
        <f>IF('P2'!I16=0,"",'P2'!I16)</f>
        <v>41</v>
      </c>
      <c r="J15" s="97">
        <f>IF('P2'!J16=0,"",'P2'!J16)</f>
        <v>-43</v>
      </c>
      <c r="K15" s="97">
        <f>IF('P2'!K16=0,"",'P2'!K16)</f>
        <v>54</v>
      </c>
      <c r="L15" s="97">
        <f>IF('P2'!L16=0,"",'P2'!L16)</f>
        <v>-57</v>
      </c>
      <c r="M15" s="97">
        <f>IF('P2'!M16=0,"",'P2'!M16)</f>
        <v>59</v>
      </c>
      <c r="N15" s="97">
        <f>IF('P2'!N16=0,"",'P2'!N16)</f>
        <v>41</v>
      </c>
      <c r="O15" s="97">
        <f>IF('P2'!O16=0,"",'P2'!O16)</f>
        <v>59</v>
      </c>
      <c r="P15" s="97">
        <f>IF('P2'!P16=0,"",'P2'!P16)</f>
        <v>100</v>
      </c>
      <c r="Q15" s="94">
        <f>IF('P2'!R16=0,"",'P2'!R16)</f>
        <v>144.8749182645964</v>
      </c>
    </row>
    <row r="16" spans="1:17" s="99" customFormat="1" ht="18">
      <c r="A16" s="90">
        <v>11</v>
      </c>
      <c r="B16" s="91">
        <f>IF('P4'!A14="","",'P4'!A14)</f>
        <v>87</v>
      </c>
      <c r="C16" s="94">
        <f>IF('P4'!B14="","",'P4'!B14)</f>
        <v>85.73</v>
      </c>
      <c r="D16" s="91" t="str">
        <f>IF('P4'!C14="","",'P4'!C14)</f>
        <v>K1</v>
      </c>
      <c r="E16" s="92">
        <f>IF('P4'!D14="","",'P4'!D14)</f>
        <v>30626</v>
      </c>
      <c r="F16" s="93" t="str">
        <f>IF('P4'!F14="","",'P4'!F14)</f>
        <v>Ragnhild Størseth Hakkebo</v>
      </c>
      <c r="G16" s="93" t="str">
        <f>IF('P4'!G14="","",'P4'!G14)</f>
        <v>Tromsø AK</v>
      </c>
      <c r="H16" s="97">
        <f>IF('P4'!H14=0,"",'P4'!H14)</f>
        <v>37</v>
      </c>
      <c r="I16" s="97">
        <f>IF('P4'!I14=0,"",'P4'!I14)</f>
        <v>41</v>
      </c>
      <c r="J16" s="97">
        <f>IF('P4'!J14=0,"",'P4'!J14)</f>
        <v>44</v>
      </c>
      <c r="K16" s="97">
        <f>IF('P4'!K14=0,"",'P4'!K14)</f>
        <v>58</v>
      </c>
      <c r="L16" s="97">
        <f>IF('P4'!L14=0,"",'P4'!L14)</f>
        <v>63</v>
      </c>
      <c r="M16" s="97">
        <f>IF('P4'!M14=0,"",'P4'!M14)</f>
        <v>-65</v>
      </c>
      <c r="N16" s="97">
        <f>IF('P4'!N14=0,"",'P4'!N14)</f>
        <v>44</v>
      </c>
      <c r="O16" s="97">
        <f>IF('P4'!O14=0,"",'P4'!O14)</f>
        <v>63</v>
      </c>
      <c r="P16" s="97">
        <f>IF('P4'!P14=0,"",'P4'!P14)</f>
        <v>107</v>
      </c>
      <c r="Q16" s="94">
        <f>IF('P4'!R14=0,"",'P4'!R14)</f>
        <v>135.04085935360609</v>
      </c>
    </row>
    <row r="17" spans="1:19" s="99" customFormat="1" ht="18">
      <c r="A17" s="90">
        <v>12</v>
      </c>
      <c r="B17" s="91">
        <f>IF('P2'!A17="","",'P2'!A17)</f>
        <v>76</v>
      </c>
      <c r="C17" s="94">
        <f>IF('P2'!B17="","",'P2'!B17)</f>
        <v>72.89</v>
      </c>
      <c r="D17" s="91" t="str">
        <f>IF('P2'!C17="","",'P2'!C17)</f>
        <v>K2</v>
      </c>
      <c r="E17" s="92">
        <f>IF('P2'!D17="","",'P2'!D17)</f>
        <v>28638</v>
      </c>
      <c r="F17" s="93" t="str">
        <f>IF('P2'!F17="","",'P2'!F17)</f>
        <v>Satu Vänskä-Westgarth</v>
      </c>
      <c r="G17" s="93" t="str">
        <f>IF('P2'!G17="","",'P2'!G17)</f>
        <v>Elverum AK</v>
      </c>
      <c r="H17" s="97">
        <f>IF('P2'!H17=0,"",'P2'!H17)</f>
        <v>35</v>
      </c>
      <c r="I17" s="97">
        <f>IF('P2'!I17=0,"",'P2'!I17)</f>
        <v>37</v>
      </c>
      <c r="J17" s="97">
        <f>IF('P2'!J17=0,"",'P2'!J17)</f>
        <v>-39</v>
      </c>
      <c r="K17" s="97">
        <f>IF('P2'!K17=0,"",'P2'!K17)</f>
        <v>45</v>
      </c>
      <c r="L17" s="97">
        <f>IF('P2'!L17=0,"",'P2'!L17)</f>
        <v>50</v>
      </c>
      <c r="M17" s="97">
        <f>IF('P2'!M17=0,"",'P2'!M17)</f>
        <v>55</v>
      </c>
      <c r="N17" s="97">
        <f>IF('P2'!N17=0,"",'P2'!N17)</f>
        <v>37</v>
      </c>
      <c r="O17" s="97">
        <f>IF('P2'!O17=0,"",'P2'!O17)</f>
        <v>55</v>
      </c>
      <c r="P17" s="97">
        <f>IF('P2'!P17=0,"",'P2'!P17)</f>
        <v>92</v>
      </c>
      <c r="Q17" s="94">
        <f>IF('P2'!R17=0,"",'P2'!R17)</f>
        <v>133.95587198526573</v>
      </c>
    </row>
    <row r="18" spans="1:19" s="99" customFormat="1" ht="18">
      <c r="A18" s="90">
        <v>13</v>
      </c>
      <c r="B18" s="91">
        <f>IF('P2'!A12="","",'P2'!A12)</f>
        <v>81</v>
      </c>
      <c r="C18" s="94">
        <f>IF('P2'!B12="","",'P2'!B12)</f>
        <v>79.16</v>
      </c>
      <c r="D18" s="91" t="str">
        <f>IF('P2'!C12="","",'P2'!C12)</f>
        <v>K3</v>
      </c>
      <c r="E18" s="92">
        <f>IF('P2'!D12="","",'P2'!D12)</f>
        <v>28374</v>
      </c>
      <c r="F18" s="93" t="str">
        <f>IF('P2'!F12="","",'P2'!F12)</f>
        <v>Maria Israelsson</v>
      </c>
      <c r="G18" s="93" t="str">
        <f>IF('P2'!G12="","",'P2'!G12)</f>
        <v>Tromsø AK</v>
      </c>
      <c r="H18" s="97">
        <f>IF('P2'!H12=0,"",'P2'!H12)</f>
        <v>36</v>
      </c>
      <c r="I18" s="97">
        <f>IF('P2'!I12=0,"",'P2'!I12)</f>
        <v>40</v>
      </c>
      <c r="J18" s="97">
        <f>IF('P2'!J12=0,"",'P2'!J12)</f>
        <v>-44</v>
      </c>
      <c r="K18" s="97">
        <f>IF('P2'!K12=0,"",'P2'!K12)</f>
        <v>46</v>
      </c>
      <c r="L18" s="97">
        <f>IF('P2'!L12=0,"",'P2'!L12)</f>
        <v>49</v>
      </c>
      <c r="M18" s="97">
        <f>IF('P2'!M12=0,"",'P2'!M12)</f>
        <v>-52</v>
      </c>
      <c r="N18" s="97">
        <f>IF('P2'!N12=0,"",'P2'!N12)</f>
        <v>40</v>
      </c>
      <c r="O18" s="97">
        <f>IF('P2'!O12=0,"",'P2'!O12)</f>
        <v>49</v>
      </c>
      <c r="P18" s="97">
        <f>IF('P2'!P12=0,"",'P2'!P12)</f>
        <v>89</v>
      </c>
      <c r="Q18" s="94">
        <f>IF('P2'!R12=0,"",'P2'!R12)</f>
        <v>126.42161754027869</v>
      </c>
    </row>
    <row r="19" spans="1:19" s="99" customFormat="1" ht="18">
      <c r="A19" s="90">
        <v>14</v>
      </c>
      <c r="B19" s="91">
        <f>IF('P2'!A11="","",'P2'!A11)</f>
        <v>81</v>
      </c>
      <c r="C19" s="94">
        <f>IF('P2'!B11="","",'P2'!B11)</f>
        <v>76.34</v>
      </c>
      <c r="D19" s="91" t="str">
        <f>IF('P2'!C11="","",'P2'!C11)</f>
        <v>K3</v>
      </c>
      <c r="E19" s="92">
        <f>IF('P2'!D11="","",'P2'!D11)</f>
        <v>26679</v>
      </c>
      <c r="F19" s="93" t="str">
        <f>IF('P2'!F11="","",'P2'!F11)</f>
        <v>Hege Norman</v>
      </c>
      <c r="G19" s="93" t="str">
        <f>IF('P2'!G11="","",'P2'!G11)</f>
        <v>Elverum AK</v>
      </c>
      <c r="H19" s="97">
        <f>IF('P2'!H11=0,"",'P2'!H11)</f>
        <v>35</v>
      </c>
      <c r="I19" s="97">
        <f>IF('P2'!I11=0,"",'P2'!I11)</f>
        <v>-38</v>
      </c>
      <c r="J19" s="97">
        <f>IF('P2'!J11=0,"",'P2'!J11)</f>
        <v>-40</v>
      </c>
      <c r="K19" s="97">
        <f>IF('P2'!K11=0,"",'P2'!K11)</f>
        <v>45</v>
      </c>
      <c r="L19" s="97">
        <f>IF('P2'!L11=0,"",'P2'!L11)</f>
        <v>-50</v>
      </c>
      <c r="M19" s="97">
        <f>IF('P2'!M11=0,"",'P2'!M11)</f>
        <v>-55</v>
      </c>
      <c r="N19" s="97">
        <f>IF('P2'!N11=0,"",'P2'!N11)</f>
        <v>35</v>
      </c>
      <c r="O19" s="97">
        <f>IF('P2'!O11=0,"",'P2'!O11)</f>
        <v>45</v>
      </c>
      <c r="P19" s="97">
        <f>IF('P2'!P11=0,"",'P2'!P11)</f>
        <v>80</v>
      </c>
      <c r="Q19" s="94">
        <f>IF('P2'!R11=0,"",'P2'!R11)</f>
        <v>124.06936951728338</v>
      </c>
    </row>
    <row r="20" spans="1:19" s="99" customFormat="1" ht="18">
      <c r="A20" s="90">
        <v>15</v>
      </c>
      <c r="B20" s="91">
        <f>IF('P4'!A10="","",'P4'!A10)</f>
        <v>59</v>
      </c>
      <c r="C20" s="94">
        <f>IF('P4'!B10="","",'P4'!B10)</f>
        <v>57.24</v>
      </c>
      <c r="D20" s="91" t="str">
        <f>IF('P4'!C10="","",'P4'!C10)</f>
        <v>K1</v>
      </c>
      <c r="E20" s="92">
        <f>IF('P4'!D10="","",'P4'!D10)</f>
        <v>31729</v>
      </c>
      <c r="F20" s="93" t="str">
        <f>IF('P4'!F10="","",'P4'!F10)</f>
        <v>Åse Mattson</v>
      </c>
      <c r="G20" s="93" t="str">
        <f>IF('P4'!G10="","",'P4'!G10)</f>
        <v>AK Bjørgvin</v>
      </c>
      <c r="H20" s="97">
        <f>IF('P4'!H10=0,"",'P4'!H10)</f>
        <v>30</v>
      </c>
      <c r="I20" s="97">
        <f>IF('P4'!I10=0,"",'P4'!I10)</f>
        <v>33</v>
      </c>
      <c r="J20" s="97">
        <f>IF('P4'!J10=0,"",'P4'!J10)</f>
        <v>35</v>
      </c>
      <c r="K20" s="97">
        <f>IF('P4'!K10=0,"",'P4'!K10)</f>
        <v>38</v>
      </c>
      <c r="L20" s="97">
        <f>IF('P4'!L10=0,"",'P4'!L10)</f>
        <v>-41</v>
      </c>
      <c r="M20" s="97">
        <f>IF('P4'!M10=0,"",'P4'!M10)</f>
        <v>43</v>
      </c>
      <c r="N20" s="97">
        <f>IF('P4'!N10=0,"",'P4'!N10)</f>
        <v>35</v>
      </c>
      <c r="O20" s="97">
        <f>IF('P4'!O10=0,"",'P4'!O10)</f>
        <v>43</v>
      </c>
      <c r="P20" s="97">
        <f>IF('P4'!P10=0,"",'P4'!P10)</f>
        <v>78</v>
      </c>
      <c r="Q20" s="94">
        <f>IF('P4'!R10=0,"",'P4'!R10)</f>
        <v>117.81938668403083</v>
      </c>
    </row>
    <row r="21" spans="1:19" s="99" customFormat="1" ht="18">
      <c r="A21" s="90"/>
      <c r="B21" s="91">
        <f>IF('P2'!A15="","",'P2'!A15)</f>
        <v>64</v>
      </c>
      <c r="C21" s="94">
        <f>IF('P2'!B15="","",'P2'!B15)</f>
        <v>62.53</v>
      </c>
      <c r="D21" s="91" t="str">
        <f>IF('P2'!C15="","",'P2'!C15)</f>
        <v>K2</v>
      </c>
      <c r="E21" s="92">
        <f>IF('P2'!D15="","",'P2'!D15)</f>
        <v>29339</v>
      </c>
      <c r="F21" s="93" t="str">
        <f>IF('P2'!F15="","",'P2'!F15)</f>
        <v>Camilla Pedersen</v>
      </c>
      <c r="G21" s="93" t="str">
        <f>IF('P2'!G15="","",'P2'!G15)</f>
        <v>Christiania AK</v>
      </c>
      <c r="H21" s="97">
        <f>IF('P2'!H15=0,"",'P2'!H15)</f>
        <v>47</v>
      </c>
      <c r="I21" s="97">
        <f>IF('P2'!I15=0,"",'P2'!I15)</f>
        <v>49</v>
      </c>
      <c r="J21" s="97">
        <f>IF('P2'!J15=0,"",'P2'!J15)</f>
        <v>51</v>
      </c>
      <c r="K21" s="97">
        <f>IF('P2'!K15=0,"",'P2'!K15)</f>
        <v>-67</v>
      </c>
      <c r="L21" s="97">
        <f>IF('P2'!L15=0,"",'P2'!L15)</f>
        <v>-67</v>
      </c>
      <c r="M21" s="97">
        <f>IF('P2'!M15=0,"",'P2'!M15)</f>
        <v>-67</v>
      </c>
      <c r="N21" s="97">
        <f>IF('P2'!N15=0,"",'P2'!N15)</f>
        <v>51</v>
      </c>
      <c r="O21" s="97" t="str">
        <f>IF('P2'!O15=0,"",'P2'!O15)</f>
        <v/>
      </c>
      <c r="P21" s="97" t="str">
        <f>IF('P2'!P15=0,"",'P2'!P15)</f>
        <v/>
      </c>
      <c r="Q21" s="94" t="str">
        <f>IF('P2'!R15=0,"",'P2'!R15)</f>
        <v/>
      </c>
      <c r="S21" s="101"/>
    </row>
    <row r="22" spans="1:19" s="99" customFormat="1" ht="18">
      <c r="A22" s="90"/>
      <c r="B22" s="91" t="str">
        <f>IF('P2'!A13="","",'P2'!A13)</f>
        <v>+87</v>
      </c>
      <c r="C22" s="94">
        <f>IF('P2'!B13="","",'P2'!B13)</f>
        <v>93.64</v>
      </c>
      <c r="D22" s="91" t="str">
        <f>IF('P2'!C13="","",'P2'!C13)</f>
        <v>K3</v>
      </c>
      <c r="E22" s="92">
        <f>IF('P2'!D13="","",'P2'!D13)</f>
        <v>27996</v>
      </c>
      <c r="F22" s="93" t="str">
        <f>IF('P2'!F13="","",'P2'!F13)</f>
        <v>Ingvild Bratterud</v>
      </c>
      <c r="G22" s="93" t="str">
        <f>IF('P2'!G13="","",'P2'!G13)</f>
        <v>Tromsø AK</v>
      </c>
      <c r="H22" s="97">
        <f>IF('P2'!H13=0,"",'P2'!H13)</f>
        <v>45</v>
      </c>
      <c r="I22" s="97">
        <f>IF('P2'!I13=0,"",'P2'!I13)</f>
        <v>49</v>
      </c>
      <c r="J22" s="97">
        <f>IF('P2'!J13=0,"",'P2'!J13)</f>
        <v>-52</v>
      </c>
      <c r="K22" s="97">
        <f>IF('P2'!K13=0,"",'P2'!K13)</f>
        <v>-65</v>
      </c>
      <c r="L22" s="97">
        <f>IF('P2'!L13=0,"",'P2'!L13)</f>
        <v>-67</v>
      </c>
      <c r="M22" s="97">
        <f>IF('P2'!M13=0,"",'P2'!M13)</f>
        <v>-67</v>
      </c>
      <c r="N22" s="97">
        <f>IF('P2'!N13=0,"",'P2'!N13)</f>
        <v>49</v>
      </c>
      <c r="O22" s="97" t="str">
        <f>IF('P2'!O13=0,"",'P2'!O13)</f>
        <v/>
      </c>
      <c r="P22" s="97" t="str">
        <f>IF('P2'!P13=0,"",'P2'!P13)</f>
        <v/>
      </c>
      <c r="Q22" s="94" t="str">
        <f>IF('P2'!R13=0,"",'P2'!R13)</f>
        <v/>
      </c>
    </row>
    <row r="23" spans="1:19" ht="14" customHeight="1">
      <c r="A23" s="40"/>
      <c r="B23" s="40"/>
      <c r="C23" s="106"/>
      <c r="D23" s="40"/>
      <c r="E23" s="42"/>
      <c r="F23" s="105"/>
      <c r="G23" s="105"/>
      <c r="H23" s="105"/>
      <c r="I23" s="105"/>
      <c r="J23" s="105"/>
      <c r="K23" s="105"/>
      <c r="L23" s="105"/>
      <c r="M23" s="105"/>
      <c r="N23" s="95"/>
      <c r="O23" s="95"/>
      <c r="P23" s="95"/>
      <c r="Q23" s="106"/>
    </row>
    <row r="24" spans="1:19" s="102" customFormat="1" ht="28">
      <c r="A24" s="200" t="s">
        <v>45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</row>
    <row r="25" spans="1:19" ht="14" customHeight="1">
      <c r="A25" s="40"/>
      <c r="B25" s="40"/>
      <c r="C25" s="106"/>
      <c r="D25" s="40"/>
      <c r="E25" s="42"/>
      <c r="F25" s="105"/>
      <c r="G25" s="105"/>
      <c r="H25" s="105"/>
      <c r="I25" s="105"/>
      <c r="J25" s="105"/>
      <c r="K25" s="105"/>
      <c r="L25" s="105"/>
      <c r="M25" s="105"/>
      <c r="N25" s="95"/>
      <c r="O25" s="95"/>
      <c r="P25" s="95"/>
      <c r="Q25" s="106"/>
    </row>
    <row r="26" spans="1:19" s="99" customFormat="1" ht="18">
      <c r="A26" s="90">
        <v>1</v>
      </c>
      <c r="B26" s="91">
        <f>IF('P3'!A9="","",'P3'!A9)</f>
        <v>73</v>
      </c>
      <c r="C26" s="94">
        <f>IF('P3'!B9="","",'P3'!B9)</f>
        <v>72.180000000000007</v>
      </c>
      <c r="D26" s="91" t="str">
        <f>IF('P3'!C9="","",'P3'!C9)</f>
        <v>M5</v>
      </c>
      <c r="E26" s="92">
        <f>IF('P3'!D9="","",'P3'!D9)</f>
        <v>23444</v>
      </c>
      <c r="F26" s="93" t="str">
        <f>IF('P3'!F9="","",'P3'!F9)</f>
        <v>Atle Rønning Kauppinen</v>
      </c>
      <c r="G26" s="93" t="str">
        <f>IF('P3'!G9="","",'P3'!G9)</f>
        <v>Grenland AK</v>
      </c>
      <c r="H26" s="97">
        <f>IF('P3'!H9=0,"",'P3'!H9)</f>
        <v>84</v>
      </c>
      <c r="I26" s="97">
        <f>IF('P3'!I9=0,"",'P3'!I9)</f>
        <v>87</v>
      </c>
      <c r="J26" s="97">
        <f>IF('P3'!J9=0,"",'P3'!J9)</f>
        <v>89</v>
      </c>
      <c r="K26" s="97">
        <f>IF('P3'!K9=0,"",'P3'!K9)</f>
        <v>110</v>
      </c>
      <c r="L26" s="97">
        <f>IF('P3'!L9=0,"",'P3'!L9)</f>
        <v>114</v>
      </c>
      <c r="M26" s="97">
        <f>IF('P3'!M9=0,"",'P3'!M9)</f>
        <v>116</v>
      </c>
      <c r="N26" s="97">
        <f>IF('P3'!N9=0,"",'P3'!N9)</f>
        <v>89</v>
      </c>
      <c r="O26" s="97">
        <f>IF('P3'!O9=0,"",'P3'!O9)</f>
        <v>116</v>
      </c>
      <c r="P26" s="97">
        <f>IF('P3'!P9=0,"",'P3'!P9)</f>
        <v>205</v>
      </c>
      <c r="Q26" s="94">
        <f>IF('P3'!R9=0,"",'P3'!R9)</f>
        <v>387.85411984481766</v>
      </c>
    </row>
    <row r="27" spans="1:19" s="99" customFormat="1" ht="18">
      <c r="A27" s="90">
        <v>2</v>
      </c>
      <c r="B27" s="91">
        <f>IF('P3'!A11="","",'P3'!A11)</f>
        <v>81</v>
      </c>
      <c r="C27" s="94">
        <f>IF('P3'!B11="","",'P3'!B11)</f>
        <v>79.34</v>
      </c>
      <c r="D27" s="91" t="str">
        <f>IF('P3'!C11="","",'P3'!C11)</f>
        <v>M5</v>
      </c>
      <c r="E27" s="92">
        <f>IF('P3'!D11="","",'P3'!D11)</f>
        <v>23084</v>
      </c>
      <c r="F27" s="93" t="str">
        <f>IF('P3'!F11="","",'P3'!F11)</f>
        <v>Bjørnar Olsen</v>
      </c>
      <c r="G27" s="93" t="str">
        <f>IF('P3'!G11="","",'P3'!G11)</f>
        <v>Grenland AK</v>
      </c>
      <c r="H27" s="97">
        <f>IF('P3'!H11=0,"",'P3'!H11)</f>
        <v>88</v>
      </c>
      <c r="I27" s="97">
        <f>IF('P3'!I11=0,"",'P3'!I11)</f>
        <v>-92</v>
      </c>
      <c r="J27" s="97">
        <f>IF('P3'!J11=0,"",'P3'!J11)</f>
        <v>92</v>
      </c>
      <c r="K27" s="97">
        <f>IF('P3'!K11=0,"",'P3'!K11)</f>
        <v>-105</v>
      </c>
      <c r="L27" s="97">
        <f>IF('P3'!L11=0,"",'P3'!L11)</f>
        <v>105</v>
      </c>
      <c r="M27" s="97">
        <f>IF('P3'!M11=0,"",'P3'!M11)</f>
        <v>108</v>
      </c>
      <c r="N27" s="97">
        <f>IF('P3'!N11=0,"",'P3'!N11)</f>
        <v>92</v>
      </c>
      <c r="O27" s="97">
        <f>IF('P3'!O11=0,"",'P3'!O11)</f>
        <v>108</v>
      </c>
      <c r="P27" s="97">
        <f>IF('P3'!P11=0,"",'P3'!P11)</f>
        <v>200</v>
      </c>
      <c r="Q27" s="94">
        <f>IF('P3'!R11=0,"",'P3'!R11)</f>
        <v>365.6216412531578</v>
      </c>
    </row>
    <row r="28" spans="1:19" s="99" customFormat="1" ht="18">
      <c r="A28" s="90">
        <v>3</v>
      </c>
      <c r="B28" s="91">
        <f>IF('P3'!A15="","",'P3'!A15)</f>
        <v>109</v>
      </c>
      <c r="C28" s="94">
        <f>IF('P3'!B15="","",'P3'!B15)</f>
        <v>102.8</v>
      </c>
      <c r="D28" s="91" t="str">
        <f>IF('P3'!C15="","",'P3'!C15)</f>
        <v>M5</v>
      </c>
      <c r="E28" s="92">
        <f>IF('P3'!D15="","",'P3'!D15)</f>
        <v>24011</v>
      </c>
      <c r="F28" s="93" t="str">
        <f>IF('P3'!F15="","",'P3'!F15)</f>
        <v>Alexander Bahmanyar</v>
      </c>
      <c r="G28" s="93" t="str">
        <f>IF('P3'!G15="","",'P3'!G15)</f>
        <v>Spydeberg Atletene</v>
      </c>
      <c r="H28" s="97">
        <f>IF('P3'!H15=0,"",'P3'!H15)</f>
        <v>90</v>
      </c>
      <c r="I28" s="97">
        <f>IF('P3'!I15=0,"",'P3'!I15)</f>
        <v>-95</v>
      </c>
      <c r="J28" s="97">
        <f>IF('P3'!J15=0,"",'P3'!J15)</f>
        <v>96</v>
      </c>
      <c r="K28" s="97">
        <f>IF('P3'!K15=0,"",'P3'!K15)</f>
        <v>125</v>
      </c>
      <c r="L28" s="97">
        <f>IF('P3'!L15=0,"",'P3'!L15)</f>
        <v>130</v>
      </c>
      <c r="M28" s="97">
        <f>IF('P3'!M15=0,"",'P3'!M15)</f>
        <v>133</v>
      </c>
      <c r="N28" s="97">
        <f>IF('P3'!N15=0,"",'P3'!N15)</f>
        <v>96</v>
      </c>
      <c r="O28" s="97">
        <f>IF('P3'!O15=0,"",'P3'!O15)</f>
        <v>133</v>
      </c>
      <c r="P28" s="97">
        <f>IF('P3'!P15=0,"",'P3'!P15)</f>
        <v>229</v>
      </c>
      <c r="Q28" s="94">
        <f>IF('P3'!R15=0,"",'P3'!R15)</f>
        <v>361.30253328728065</v>
      </c>
    </row>
    <row r="29" spans="1:19" s="99" customFormat="1" ht="18">
      <c r="A29" s="90">
        <v>4</v>
      </c>
      <c r="B29" s="91" t="str">
        <f>IF('P5'!A15="","",'P5'!A15)</f>
        <v>+109</v>
      </c>
      <c r="C29" s="94">
        <f>IF('P5'!B15="","",'P5'!B15)</f>
        <v>109.52</v>
      </c>
      <c r="D29" s="91" t="str">
        <f>IF('P5'!C15="","",'P5'!C15)</f>
        <v>M3</v>
      </c>
      <c r="E29" s="92">
        <f>IF('P5'!D15="","",'P5'!D15)</f>
        <v>27849</v>
      </c>
      <c r="F29" s="93" t="str">
        <f>IF('P5'!F15="","",'P5'!F15)</f>
        <v>Børge Aadland</v>
      </c>
      <c r="G29" s="93" t="str">
        <f>IF('P5'!G15="","",'P5'!G15)</f>
        <v>AK Bjørgvin</v>
      </c>
      <c r="H29" s="97">
        <f>IF('P5'!H15=0,"",'P5'!H15)</f>
        <v>105</v>
      </c>
      <c r="I29" s="97">
        <f>IF('P5'!I15=0,"",'P5'!I15)</f>
        <v>110</v>
      </c>
      <c r="J29" s="97">
        <f>IF('P5'!J15=0,"",'P5'!J15)</f>
        <v>113</v>
      </c>
      <c r="K29" s="97">
        <f>IF('P5'!K15=0,"",'P5'!K15)</f>
        <v>145</v>
      </c>
      <c r="L29" s="97">
        <f>IF('P5'!L15=0,"",'P5'!L15)</f>
        <v>156</v>
      </c>
      <c r="M29" s="97">
        <f>IF('P5'!M15=0,"",'P5'!M15)</f>
        <v>-160</v>
      </c>
      <c r="N29" s="97">
        <f>IF('P5'!N15=0,"",'P5'!N15)</f>
        <v>113</v>
      </c>
      <c r="O29" s="97">
        <f>IF('P5'!O15=0,"",'P5'!O15)</f>
        <v>156</v>
      </c>
      <c r="P29" s="97">
        <f>IF('P5'!P15=0,"",'P5'!P15)</f>
        <v>269</v>
      </c>
      <c r="Q29" s="94">
        <f>IF('P5'!R15=0,"",'P5'!R15)</f>
        <v>352.32178796851997</v>
      </c>
    </row>
    <row r="30" spans="1:19" s="99" customFormat="1" ht="18">
      <c r="A30" s="90">
        <v>5</v>
      </c>
      <c r="B30" s="91">
        <f>IF('P1'!A11="","",'P1'!A11)</f>
        <v>102</v>
      </c>
      <c r="C30" s="94">
        <f>IF('P1'!B11="","",'P1'!B11)</f>
        <v>99.2</v>
      </c>
      <c r="D30" s="91" t="str">
        <f>IF('P1'!C11="","",'P1'!C11)</f>
        <v>M9</v>
      </c>
      <c r="E30" s="92">
        <f>IF('P1'!D11="","",'P1'!D11)</f>
        <v>16053</v>
      </c>
      <c r="F30" s="93" t="str">
        <f>IF('P1'!F11="","",'P1'!F11)</f>
        <v>Kolbjørn Bjerkholt</v>
      </c>
      <c r="G30" s="93" t="str">
        <f>IF('P1'!G11="","",'P1'!G11)</f>
        <v>Larvik AK</v>
      </c>
      <c r="H30" s="97">
        <f>IF('P1'!H11=0,"",'P1'!H11)</f>
        <v>53</v>
      </c>
      <c r="I30" s="97">
        <f>IF('P1'!I11=0,"",'P1'!I11)</f>
        <v>56</v>
      </c>
      <c r="J30" s="97">
        <f>IF('P1'!J11=0,"",'P1'!J11)</f>
        <v>58</v>
      </c>
      <c r="K30" s="97">
        <f>IF('P1'!K11=0,"",'P1'!K11)</f>
        <v>65</v>
      </c>
      <c r="L30" s="97">
        <f>IF('P1'!L11=0,"",'P1'!L11)</f>
        <v>70</v>
      </c>
      <c r="M30" s="97">
        <f>IF('P1'!M11=0,"",'P1'!M11)</f>
        <v>-75</v>
      </c>
      <c r="N30" s="97">
        <f>IF('P1'!N11=0,"",'P1'!N11)</f>
        <v>58</v>
      </c>
      <c r="O30" s="97">
        <f>IF('P1'!O11=0,"",'P1'!O11)</f>
        <v>70</v>
      </c>
      <c r="P30" s="97">
        <f>IF('P1'!P11=0,"",'P1'!P11)</f>
        <v>128</v>
      </c>
      <c r="Q30" s="129">
        <f>IF('P1'!R11=0,"",'P1'!R11)</f>
        <v>344.36055874028835</v>
      </c>
    </row>
    <row r="31" spans="1:19" s="99" customFormat="1" ht="18">
      <c r="A31" s="90">
        <v>6</v>
      </c>
      <c r="B31" s="91">
        <f>IF('P1'!A15="","",'P1'!A15)</f>
        <v>81</v>
      </c>
      <c r="C31" s="94">
        <f>IF('P1'!B15="","",'P1'!B15)</f>
        <v>78.819999999999993</v>
      </c>
      <c r="D31" s="91" t="str">
        <f>IF('P1'!C15="","",'P1'!C15)</f>
        <v>M6</v>
      </c>
      <c r="E31" s="92">
        <f>IF('P1'!D15="","",'P1'!D15)</f>
        <v>22528</v>
      </c>
      <c r="F31" s="93" t="str">
        <f>IF('P1'!F15="","",'P1'!F15)</f>
        <v>Terje Gulvik</v>
      </c>
      <c r="G31" s="93" t="str">
        <f>IF('P1'!G15="","",'P1'!G15)</f>
        <v>Larvik AK</v>
      </c>
      <c r="H31" s="97">
        <f>IF('P1'!H15=0,"",'P1'!H15)</f>
        <v>75</v>
      </c>
      <c r="I31" s="97">
        <f>IF('P1'!I15=0,"",'P1'!I15)</f>
        <v>-80</v>
      </c>
      <c r="J31" s="97">
        <f>IF('P1'!J15=0,"",'P1'!J15)</f>
        <v>80</v>
      </c>
      <c r="K31" s="97">
        <f>IF('P1'!K15=0,"",'P1'!K15)</f>
        <v>95</v>
      </c>
      <c r="L31" s="97">
        <f>IF('P1'!L15=0,"",'P1'!L15)</f>
        <v>100</v>
      </c>
      <c r="M31" s="97">
        <f>IF('P1'!M15=0,"",'P1'!M15)</f>
        <v>-103</v>
      </c>
      <c r="N31" s="97">
        <f>IF('P1'!N15=0,"",'P1'!N15)</f>
        <v>80</v>
      </c>
      <c r="O31" s="97">
        <f>IF('P1'!O15=0,"",'P1'!O15)</f>
        <v>100</v>
      </c>
      <c r="P31" s="97">
        <f>IF('P1'!P15=0,"",'P1'!P15)</f>
        <v>180</v>
      </c>
      <c r="Q31" s="129">
        <f>IF('P1'!R15=0,"",'P1'!R15)</f>
        <v>341.94880934039406</v>
      </c>
    </row>
    <row r="32" spans="1:19" s="99" customFormat="1" ht="18">
      <c r="A32" s="90">
        <v>7</v>
      </c>
      <c r="B32" s="91">
        <f>IF('P5'!A13="","",'P5'!A13)</f>
        <v>102</v>
      </c>
      <c r="C32" s="94">
        <f>IF('P5'!B13="","",'P5'!B13)</f>
        <v>98.26</v>
      </c>
      <c r="D32" s="91" t="str">
        <f>IF('P5'!C13="","",'P5'!C13)</f>
        <v>M3</v>
      </c>
      <c r="E32" s="92">
        <f>IF('P5'!D13="","",'P5'!D13)</f>
        <v>27555</v>
      </c>
      <c r="F32" s="93" t="str">
        <f>IF('P5'!F13="","",'P5'!F13)</f>
        <v>Jon Boye</v>
      </c>
      <c r="G32" s="93" t="str">
        <f>IF('P5'!G13="","",'P5'!G13)</f>
        <v>Kvadraturen IK</v>
      </c>
      <c r="H32" s="97">
        <f>IF('P5'!H13=0,"",'P5'!H13)</f>
        <v>103</v>
      </c>
      <c r="I32" s="97">
        <f>IF('P5'!I13=0,"",'P5'!I13)</f>
        <v>-106</v>
      </c>
      <c r="J32" s="97">
        <f>IF('P5'!J13=0,"",'P5'!J13)</f>
        <v>-109</v>
      </c>
      <c r="K32" s="97">
        <f>IF('P5'!K13=0,"",'P5'!K13)</f>
        <v>120</v>
      </c>
      <c r="L32" s="97">
        <f>IF('P5'!L13=0,"",'P5'!L13)</f>
        <v>125</v>
      </c>
      <c r="M32" s="97">
        <f>IF('P5'!M13=0,"",'P5'!M13)</f>
        <v>128</v>
      </c>
      <c r="N32" s="97">
        <f>IF('P5'!N13=0,"",'P5'!N13)</f>
        <v>103</v>
      </c>
      <c r="O32" s="97">
        <f>IF('P5'!O13=0,"",'P5'!O13)</f>
        <v>128</v>
      </c>
      <c r="P32" s="97">
        <f>IF('P5'!P13=0,"",'P5'!P13)</f>
        <v>231</v>
      </c>
      <c r="Q32" s="94">
        <f>IF('P5'!R13=0,"",'P5'!R13)</f>
        <v>317.90423957770832</v>
      </c>
    </row>
    <row r="33" spans="1:23" s="100" customFormat="1" ht="18">
      <c r="A33" s="90">
        <v>8</v>
      </c>
      <c r="B33" s="91">
        <f>IF('P1'!A12="","",'P1'!A12)</f>
        <v>81</v>
      </c>
      <c r="C33" s="94">
        <f>IF('P1'!B12="","",'P1'!B12)</f>
        <v>75.66</v>
      </c>
      <c r="D33" s="91" t="str">
        <f>IF('P1'!C12="","",'P1'!C12)</f>
        <v>M7</v>
      </c>
      <c r="E33" s="92">
        <f>IF('P1'!D12="","",'P1'!D12)</f>
        <v>20075</v>
      </c>
      <c r="F33" s="93" t="str">
        <f>IF('P1'!F12="","",'P1'!F12)</f>
        <v>Egon Vee-Haugen</v>
      </c>
      <c r="G33" s="93" t="str">
        <f>IF('P1'!G12="","",'P1'!G12)</f>
        <v>Grenland AK</v>
      </c>
      <c r="H33" s="97">
        <f>IF('P1'!H12=0,"",'P1'!H12)</f>
        <v>60</v>
      </c>
      <c r="I33" s="97">
        <f>IF('P1'!I12=0,"",'P1'!I12)</f>
        <v>63</v>
      </c>
      <c r="J33" s="97">
        <f>IF('P1'!J12=0,"",'P1'!J12)</f>
        <v>-65</v>
      </c>
      <c r="K33" s="97">
        <f>IF('P1'!K12=0,"",'P1'!K12)</f>
        <v>75</v>
      </c>
      <c r="L33" s="97">
        <f>IF('P1'!L12=0,"",'P1'!L12)</f>
        <v>78</v>
      </c>
      <c r="M33" s="97" t="str">
        <f>IF('P1'!M12=0,"",'P1'!M12)</f>
        <v>-</v>
      </c>
      <c r="N33" s="97">
        <f>IF('P1'!N12=0,"",'P1'!N12)</f>
        <v>63</v>
      </c>
      <c r="O33" s="97">
        <f>IF('P1'!O12=0,"",'P1'!O12)</f>
        <v>78</v>
      </c>
      <c r="P33" s="97">
        <f>IF('P1'!P12=0,"",'P1'!P12)</f>
        <v>141</v>
      </c>
      <c r="Q33" s="129">
        <f>IF('P1'!R12=0,"",'P1'!R12)</f>
        <v>316.08903518097992</v>
      </c>
    </row>
    <row r="34" spans="1:23" s="100" customFormat="1" ht="18">
      <c r="A34" s="90">
        <v>9</v>
      </c>
      <c r="B34" s="91">
        <f>IF('P1'!A14="","",'P1'!A14)</f>
        <v>96</v>
      </c>
      <c r="C34" s="94">
        <f>IF('P1'!B14="","",'P1'!B14)</f>
        <v>95.4</v>
      </c>
      <c r="D34" s="91" t="str">
        <f>IF('P1'!C14="","",'P1'!C14)</f>
        <v>M7</v>
      </c>
      <c r="E34" s="92">
        <f>IF('P1'!D14="","",'P1'!D14)</f>
        <v>19656</v>
      </c>
      <c r="F34" s="93" t="str">
        <f>IF('P1'!F14="","",'P1'!F14)</f>
        <v>Johan Thonerud</v>
      </c>
      <c r="G34" s="93" t="str">
        <f>IF('P1'!G14="","",'P1'!G14)</f>
        <v>Spydeberg Atletene</v>
      </c>
      <c r="H34" s="97">
        <f>IF('P1'!H14=0,"",'P1'!H14)</f>
        <v>65</v>
      </c>
      <c r="I34" s="97">
        <f>IF('P1'!I14=0,"",'P1'!I14)</f>
        <v>67</v>
      </c>
      <c r="J34" s="97">
        <f>IF('P1'!J14=0,"",'P1'!J14)</f>
        <v>68</v>
      </c>
      <c r="K34" s="97">
        <f>IF('P1'!K14=0,"",'P1'!K14)</f>
        <v>80</v>
      </c>
      <c r="L34" s="97">
        <f>IF('P1'!L14=0,"",'P1'!L14)</f>
        <v>83</v>
      </c>
      <c r="M34" s="97">
        <f>IF('P1'!M14=0,"",'P1'!M14)</f>
        <v>-86</v>
      </c>
      <c r="N34" s="97">
        <f>IF('P1'!N14=0,"",'P1'!N14)</f>
        <v>68</v>
      </c>
      <c r="O34" s="97">
        <f>IF('P1'!O14=0,"",'P1'!O14)</f>
        <v>83</v>
      </c>
      <c r="P34" s="97">
        <f>IF('P1'!P14=0,"",'P1'!P14)</f>
        <v>151</v>
      </c>
      <c r="Q34" s="129">
        <f>IF('P1'!R14=0,"",'P1'!R14)</f>
        <v>310.79125463111649</v>
      </c>
    </row>
    <row r="35" spans="1:23" s="100" customFormat="1" ht="18">
      <c r="A35" s="90">
        <v>10</v>
      </c>
      <c r="B35" s="91">
        <f>IF('P5'!A22="","",'P5'!A22)</f>
        <v>102</v>
      </c>
      <c r="C35" s="94">
        <f>IF('P5'!B22="","",'P5'!B22)</f>
        <v>100.9</v>
      </c>
      <c r="D35" s="91" t="str">
        <f>IF('P5'!C22="","",'P5'!C22)</f>
        <v>M1</v>
      </c>
      <c r="E35" s="92">
        <f>IF('P5'!D22="","",'P5'!D22)</f>
        <v>30743</v>
      </c>
      <c r="F35" s="93" t="str">
        <f>IF('P5'!F22="","",'P5'!F22)</f>
        <v>Ørjan Hagelund</v>
      </c>
      <c r="G35" s="93" t="str">
        <f>IF('P5'!G22="","",'P5'!G22)</f>
        <v>Vigrestad IK</v>
      </c>
      <c r="H35" s="97">
        <f>IF('P5'!H22=0,"",'P5'!H22)</f>
        <v>105</v>
      </c>
      <c r="I35" s="97">
        <f>IF('P5'!I22=0,"",'P5'!I22)</f>
        <v>109</v>
      </c>
      <c r="J35" s="97">
        <f>IF('P5'!J22=0,"",'P5'!J22)</f>
        <v>115</v>
      </c>
      <c r="K35" s="97">
        <f>IF('P5'!K22=0,"",'P5'!K22)</f>
        <v>130</v>
      </c>
      <c r="L35" s="97">
        <f>IF('P5'!L22=0,"",'P5'!L22)</f>
        <v>138</v>
      </c>
      <c r="M35" s="97" t="str">
        <f>IF('P5'!M22=0,"",'P5'!M22)</f>
        <v>-</v>
      </c>
      <c r="N35" s="97">
        <f>IF('P5'!N22=0,"",'P5'!N22)</f>
        <v>115</v>
      </c>
      <c r="O35" s="97">
        <f>IF('P5'!O22=0,"",'P5'!O22)</f>
        <v>138</v>
      </c>
      <c r="P35" s="97">
        <f>IF('P5'!P22=0,"",'P5'!P22)</f>
        <v>253</v>
      </c>
      <c r="Q35" s="94">
        <f>IF('P5'!R22=0,"",'P5'!R22)</f>
        <v>310.10636050983817</v>
      </c>
    </row>
    <row r="36" spans="1:23" s="100" customFormat="1" ht="18">
      <c r="A36" s="90">
        <v>11</v>
      </c>
      <c r="B36" s="91">
        <f>IF('P3'!A16="","",'P3'!A16)</f>
        <v>81</v>
      </c>
      <c r="C36" s="94">
        <f>IF('P3'!B16="","",'P3'!B16)</f>
        <v>76.78</v>
      </c>
      <c r="D36" s="91" t="str">
        <f>IF('P3'!C16="","",'P3'!C16)</f>
        <v>M4</v>
      </c>
      <c r="E36" s="92">
        <f>IF('P3'!D16="","",'P3'!D16)</f>
        <v>25686</v>
      </c>
      <c r="F36" s="93" t="str">
        <f>IF('P3'!F16="","",'P3'!F16)</f>
        <v>Jan Robert Solli</v>
      </c>
      <c r="G36" s="93" t="str">
        <f>IF('P3'!G16="","",'P3'!G16)</f>
        <v>Tønsberg-Kam.</v>
      </c>
      <c r="H36" s="97">
        <f>IF('P3'!H16=0,"",'P3'!H16)</f>
        <v>-80</v>
      </c>
      <c r="I36" s="97">
        <f>IF('P3'!I16=0,"",'P3'!I16)</f>
        <v>-83</v>
      </c>
      <c r="J36" s="97">
        <f>IF('P3'!J16=0,"",'P3'!J16)</f>
        <v>83</v>
      </c>
      <c r="K36" s="97">
        <f>IF('P3'!K16=0,"",'P3'!K16)</f>
        <v>100</v>
      </c>
      <c r="L36" s="97">
        <f>IF('P3'!L16=0,"",'P3'!L16)</f>
        <v>105</v>
      </c>
      <c r="M36" s="97">
        <f>IF('P3'!M16=0,"",'P3'!M16)</f>
        <v>-110</v>
      </c>
      <c r="N36" s="97">
        <f>IF('P3'!N16=0,"",'P3'!N16)</f>
        <v>83</v>
      </c>
      <c r="O36" s="97">
        <f>IF('P3'!O16=0,"",'P3'!O16)</f>
        <v>105</v>
      </c>
      <c r="P36" s="97">
        <f>IF('P3'!P16=0,"",'P3'!P16)</f>
        <v>188</v>
      </c>
      <c r="Q36" s="94">
        <f>IF('P3'!R16=0,"",'P3'!R16)</f>
        <v>309.27977433806944</v>
      </c>
    </row>
    <row r="37" spans="1:23" s="99" customFormat="1" ht="18">
      <c r="A37" s="90">
        <v>12</v>
      </c>
      <c r="B37" s="91">
        <f>IF('P1'!A10="","",'P1'!A10)</f>
        <v>73</v>
      </c>
      <c r="C37" s="94">
        <f>IF('P1'!B10="","",'P1'!B10)</f>
        <v>71.42</v>
      </c>
      <c r="D37" s="91" t="str">
        <f>IF('P1'!C10="","",'P1'!C10)</f>
        <v>M9</v>
      </c>
      <c r="E37" s="92">
        <f>IF('P1'!D10="","",'P1'!D10)</f>
        <v>16169</v>
      </c>
      <c r="F37" s="93" t="str">
        <f>IF('P1'!F10="","",'P1'!F10)</f>
        <v>Kåre Sagmyr</v>
      </c>
      <c r="G37" s="93" t="str">
        <f>IF('P1'!G10="","",'P1'!G10)</f>
        <v>Nidelv IL</v>
      </c>
      <c r="H37" s="97">
        <f>IF('P1'!H10=0,"",'P1'!H10)</f>
        <v>40</v>
      </c>
      <c r="I37" s="97">
        <f>IF('P1'!I10=0,"",'P1'!I10)</f>
        <v>-45</v>
      </c>
      <c r="J37" s="97">
        <f>IF('P1'!J10=0,"",'P1'!J10)</f>
        <v>45</v>
      </c>
      <c r="K37" s="97">
        <f>IF('P1'!K10=0,"",'P1'!K10)</f>
        <v>50</v>
      </c>
      <c r="L37" s="97">
        <f>IF('P1'!L10=0,"",'P1'!L10)</f>
        <v>-55</v>
      </c>
      <c r="M37" s="97">
        <f>IF('P1'!M10=0,"",'P1'!M10)</f>
        <v>55</v>
      </c>
      <c r="N37" s="97">
        <f>IF('P1'!N10=0,"",'P1'!N10)</f>
        <v>45</v>
      </c>
      <c r="O37" s="97">
        <f>IF('P1'!O10=0,"",'P1'!O10)</f>
        <v>55</v>
      </c>
      <c r="P37" s="97">
        <f>IF('P1'!P10=0,"",'P1'!P10)</f>
        <v>100</v>
      </c>
      <c r="Q37" s="129">
        <f>IF('P1'!R10=0,"",'P1'!R10)</f>
        <v>304.17509977764877</v>
      </c>
      <c r="W37" s="99" t="s">
        <v>20</v>
      </c>
    </row>
    <row r="38" spans="1:23" s="99" customFormat="1" ht="18">
      <c r="A38" s="90">
        <v>13</v>
      </c>
      <c r="B38" s="91">
        <f>IF('P1'!A13="","",'P1'!A13)</f>
        <v>89</v>
      </c>
      <c r="C38" s="94">
        <f>IF('P1'!B13="","",'P1'!B13)</f>
        <v>86.52</v>
      </c>
      <c r="D38" s="91" t="str">
        <f>IF('P1'!C13="","",'P1'!C13)</f>
        <v>M7</v>
      </c>
      <c r="E38" s="92">
        <f>IF('P1'!D13="","",'P1'!D13)</f>
        <v>20742</v>
      </c>
      <c r="F38" s="93" t="str">
        <f>IF('P1'!F13="","",'P1'!F13)</f>
        <v>Arne Larsen</v>
      </c>
      <c r="G38" s="93" t="str">
        <f>IF('P1'!G13="","",'P1'!G13)</f>
        <v>Tambarskjelvar IL</v>
      </c>
      <c r="H38" s="97">
        <f>IF('P1'!H13=0,"",'P1'!H13)</f>
        <v>60</v>
      </c>
      <c r="I38" s="97">
        <f>IF('P1'!I13=0,"",'P1'!I13)</f>
        <v>64</v>
      </c>
      <c r="J38" s="97">
        <f>IF('P1'!J13=0,"",'P1'!J13)</f>
        <v>67</v>
      </c>
      <c r="K38" s="97">
        <f>IF('P1'!K13=0,"",'P1'!K13)</f>
        <v>80</v>
      </c>
      <c r="L38" s="97">
        <f>IF('P1'!L13=0,"",'P1'!L13)</f>
        <v>84</v>
      </c>
      <c r="M38" s="97">
        <f>IF('P1'!M13=0,"",'P1'!M13)</f>
        <v>-87</v>
      </c>
      <c r="N38" s="97">
        <f>IF('P1'!N13=0,"",'P1'!N13)</f>
        <v>67</v>
      </c>
      <c r="O38" s="97">
        <f>IF('P1'!O13=0,"",'P1'!O13)</f>
        <v>84</v>
      </c>
      <c r="P38" s="97">
        <f>IF('P1'!P13=0,"",'P1'!P13)</f>
        <v>151</v>
      </c>
      <c r="Q38" s="129">
        <f>IF('P1'!R13=0,"",'P1'!R13)</f>
        <v>302.08120874501799</v>
      </c>
    </row>
    <row r="39" spans="1:23" s="99" customFormat="1" ht="18">
      <c r="A39" s="90">
        <v>14</v>
      </c>
      <c r="B39" s="91">
        <f>IF('P3'!A10="","",'P3'!A10)</f>
        <v>81</v>
      </c>
      <c r="C39" s="94">
        <f>IF('P3'!B10="","",'P3'!B10)</f>
        <v>79.08</v>
      </c>
      <c r="D39" s="91" t="str">
        <f>IF('P3'!C10="","",'P3'!C10)</f>
        <v>M5</v>
      </c>
      <c r="E39" s="92">
        <f>IF('P3'!D10="","",'P3'!D10)</f>
        <v>24128</v>
      </c>
      <c r="F39" s="93" t="str">
        <f>IF('P3'!F10="","",'P3'!F10)</f>
        <v>Tom Danielsen</v>
      </c>
      <c r="G39" s="93" t="str">
        <f>IF('P3'!G10="","",'P3'!G10)</f>
        <v>Larvik AK</v>
      </c>
      <c r="H39" s="97">
        <f>IF('P3'!H10=0,"",'P3'!H10)</f>
        <v>-74</v>
      </c>
      <c r="I39" s="97">
        <f>IF('P3'!I10=0,"",'P3'!I10)</f>
        <v>75</v>
      </c>
      <c r="J39" s="97">
        <f>IF('P3'!J10=0,"",'P3'!J10)</f>
        <v>78</v>
      </c>
      <c r="K39" s="97">
        <f>IF('P3'!K10=0,"",'P3'!K10)</f>
        <v>-93</v>
      </c>
      <c r="L39" s="97">
        <f>IF('P3'!L10=0,"",'P3'!L10)</f>
        <v>-95</v>
      </c>
      <c r="M39" s="97">
        <f>IF('P3'!M10=0,"",'P3'!M10)</f>
        <v>95</v>
      </c>
      <c r="N39" s="97">
        <f>IF('P3'!N10=0,"",'P3'!N10)</f>
        <v>78</v>
      </c>
      <c r="O39" s="97">
        <f>IF('P3'!O10=0,"",'P3'!O10)</f>
        <v>95</v>
      </c>
      <c r="P39" s="97">
        <f>IF('P3'!P10=0,"",'P3'!P10)</f>
        <v>173</v>
      </c>
      <c r="Q39" s="94">
        <f>IF('P3'!R10=0,"",'P3'!R10)</f>
        <v>300.40891798616991</v>
      </c>
    </row>
    <row r="40" spans="1:23" s="99" customFormat="1" ht="18">
      <c r="A40" s="90">
        <v>15</v>
      </c>
      <c r="B40" s="91">
        <f>IF('P5'!A11="","",'P5'!A11)</f>
        <v>89</v>
      </c>
      <c r="C40" s="94">
        <f>IF('P5'!B11="","",'P5'!B11)</f>
        <v>87.04</v>
      </c>
      <c r="D40" s="91" t="str">
        <f>IF('P5'!C11="","",'P5'!C11)</f>
        <v>M3</v>
      </c>
      <c r="E40" s="92">
        <f>IF('P5'!D11="","",'P5'!D11)</f>
        <v>27236</v>
      </c>
      <c r="F40" s="93" t="str">
        <f>IF('P5'!F11="","",'P5'!F11)</f>
        <v>Danckert Loodtz</v>
      </c>
      <c r="G40" s="93" t="str">
        <f>IF('P5'!G11="","",'P5'!G11)</f>
        <v>AK Bjørgvin</v>
      </c>
      <c r="H40" s="97">
        <f>IF('P5'!H11=0,"",'P5'!H11)</f>
        <v>-88</v>
      </c>
      <c r="I40" s="97">
        <f>IF('P5'!I11=0,"",'P5'!I11)</f>
        <v>89</v>
      </c>
      <c r="J40" s="97">
        <f>IF('P5'!J11=0,"",'P5'!J11)</f>
        <v>-95</v>
      </c>
      <c r="K40" s="97">
        <f>IF('P5'!K11=0,"",'P5'!K11)</f>
        <v>106</v>
      </c>
      <c r="L40" s="97">
        <f>IF('P5'!L11=0,"",'P5'!L11)</f>
        <v>110</v>
      </c>
      <c r="M40" s="97">
        <f>IF('P5'!M11=0,"",'P5'!M11)</f>
        <v>-115</v>
      </c>
      <c r="N40" s="97">
        <f>IF('P5'!N11=0,"",'P5'!N11)</f>
        <v>89</v>
      </c>
      <c r="O40" s="97">
        <f>IF('P5'!O11=0,"",'P5'!O11)</f>
        <v>110</v>
      </c>
      <c r="P40" s="97">
        <f>IF('P5'!P11=0,"",'P5'!P11)</f>
        <v>199</v>
      </c>
      <c r="Q40" s="94">
        <f>IF('P5'!R11=0,"",'P5'!R11)</f>
        <v>291.6244497630164</v>
      </c>
    </row>
    <row r="41" spans="1:23" s="99" customFormat="1" ht="18">
      <c r="A41" s="90">
        <v>16</v>
      </c>
      <c r="B41" s="91">
        <f>IF('P5'!A12="","",'P5'!A12)</f>
        <v>96</v>
      </c>
      <c r="C41" s="94">
        <f>IF('P5'!B12="","",'P5'!B12)</f>
        <v>93.38</v>
      </c>
      <c r="D41" s="91" t="str">
        <f>IF('P5'!C12="","",'P5'!C12)</f>
        <v>M3</v>
      </c>
      <c r="E41" s="92">
        <f>IF('P5'!D12="","",'P5'!D12)</f>
        <v>27068</v>
      </c>
      <c r="F41" s="93" t="str">
        <f>IF('P5'!F12="","",'P5'!F12)</f>
        <v>Gard Hauge</v>
      </c>
      <c r="G41" s="93" t="str">
        <f>IF('P5'!G12="","",'P5'!G12)</f>
        <v>Bryggen AK</v>
      </c>
      <c r="H41" s="97">
        <f>IF('P5'!H12=0,"",'P5'!H12)</f>
        <v>80</v>
      </c>
      <c r="I41" s="97">
        <f>IF('P5'!I12=0,"",'P5'!I12)</f>
        <v>85</v>
      </c>
      <c r="J41" s="97">
        <f>IF('P5'!J12=0,"",'P5'!J12)</f>
        <v>90</v>
      </c>
      <c r="K41" s="97">
        <f>IF('P5'!K12=0,"",'P5'!K12)</f>
        <v>105</v>
      </c>
      <c r="L41" s="97">
        <f>IF('P5'!L12=0,"",'P5'!L12)</f>
        <v>112</v>
      </c>
      <c r="M41" s="97">
        <f>IF('P5'!M12=0,"",'P5'!M12)</f>
        <v>-120</v>
      </c>
      <c r="N41" s="97">
        <f>IF('P5'!N12=0,"",'P5'!N12)</f>
        <v>90</v>
      </c>
      <c r="O41" s="97">
        <f>IF('P5'!O12=0,"",'P5'!O12)</f>
        <v>112</v>
      </c>
      <c r="P41" s="97">
        <f>IF('P5'!P12=0,"",'P5'!P12)</f>
        <v>202</v>
      </c>
      <c r="Q41" s="94">
        <f>IF('P5'!R12=0,"",'P5'!R12)</f>
        <v>287.10233176445047</v>
      </c>
    </row>
    <row r="42" spans="1:23" s="99" customFormat="1" ht="18">
      <c r="A42" s="90">
        <v>17</v>
      </c>
      <c r="B42" s="91">
        <f>IF('P3'!A12="","",'P3'!A12)</f>
        <v>89</v>
      </c>
      <c r="C42" s="94">
        <f>IF('P3'!B12="","",'P3'!B12)</f>
        <v>88.96</v>
      </c>
      <c r="D42" s="91" t="str">
        <f>IF('P3'!C12="","",'P3'!C12)</f>
        <v>M5</v>
      </c>
      <c r="E42" s="92">
        <f>IF('P3'!D12="","",'P3'!D12)</f>
        <v>23829</v>
      </c>
      <c r="F42" s="93" t="str">
        <f>IF('P3'!F12="","",'P3'!F12)</f>
        <v>Dag A. Klinkenberg</v>
      </c>
      <c r="G42" s="93" t="str">
        <f>IF('P3'!G12="","",'P3'!G12)</f>
        <v>Stavanger VK</v>
      </c>
      <c r="H42" s="97">
        <f>IF('P3'!H12=0,"",'P3'!H12)</f>
        <v>70</v>
      </c>
      <c r="I42" s="97">
        <f>IF('P3'!I12=0,"",'P3'!I12)</f>
        <v>74</v>
      </c>
      <c r="J42" s="97">
        <f>IF('P3'!J12=0,"",'P3'!J12)</f>
        <v>77</v>
      </c>
      <c r="K42" s="97">
        <f>IF('P3'!K12=0,"",'P3'!K12)</f>
        <v>90</v>
      </c>
      <c r="L42" s="97">
        <f>IF('P3'!L12=0,"",'P3'!L12)</f>
        <v>93</v>
      </c>
      <c r="M42" s="97">
        <f>IF('P3'!M12=0,"",'P3'!M12)</f>
        <v>-95</v>
      </c>
      <c r="N42" s="97">
        <f>IF('P3'!N12=0,"",'P3'!N12)</f>
        <v>77</v>
      </c>
      <c r="O42" s="97">
        <f>IF('P3'!O12=0,"",'P3'!O12)</f>
        <v>93</v>
      </c>
      <c r="P42" s="97">
        <f>IF('P3'!P12=0,"",'P3'!P12)</f>
        <v>170</v>
      </c>
      <c r="Q42" s="94">
        <f>IF('P3'!R12=0,"",'P3'!R12)</f>
        <v>284.04622974415287</v>
      </c>
    </row>
    <row r="43" spans="1:23" s="99" customFormat="1" ht="18">
      <c r="A43" s="90">
        <v>18</v>
      </c>
      <c r="B43" s="91">
        <f>IF('P1'!A9="","",'P1'!A9)</f>
        <v>96</v>
      </c>
      <c r="C43" s="94">
        <f>IF('P1'!B9="","",'P1'!B9)</f>
        <v>93</v>
      </c>
      <c r="D43" s="91" t="str">
        <f>IF('P1'!C9="","",'P1'!C9)</f>
        <v>M10</v>
      </c>
      <c r="E43" s="92">
        <f>IF('P1'!D9="","",'P1'!D9)</f>
        <v>14761</v>
      </c>
      <c r="F43" s="93" t="str">
        <f>IF('P1'!F9="","",'P1'!F9)</f>
        <v>Roald Bjerkholt</v>
      </c>
      <c r="G43" s="93" t="str">
        <f>IF('P1'!G9="","",'P1'!G9)</f>
        <v>Larvik AK</v>
      </c>
      <c r="H43" s="97">
        <f>IF('P1'!H9=0,"",'P1'!H9)</f>
        <v>35</v>
      </c>
      <c r="I43" s="97">
        <f>IF('P1'!I9=0,"",'P1'!I9)</f>
        <v>-40</v>
      </c>
      <c r="J43" s="97">
        <f>IF('P1'!J9=0,"",'P1'!J9)</f>
        <v>40</v>
      </c>
      <c r="K43" s="97">
        <f>IF('P1'!K9=0,"",'P1'!K9)</f>
        <v>40</v>
      </c>
      <c r="L43" s="97">
        <f>IF('P1'!L9=0,"",'P1'!L9)</f>
        <v>45</v>
      </c>
      <c r="M43" s="97">
        <f>IF('P1'!M9=0,"",'P1'!M9)</f>
        <v>50</v>
      </c>
      <c r="N43" s="97">
        <f>IF('P1'!N9=0,"",'P1'!N9)</f>
        <v>40</v>
      </c>
      <c r="O43" s="97">
        <f>IF('P1'!O9=0,"",'P1'!O9)</f>
        <v>50</v>
      </c>
      <c r="P43" s="97">
        <f>IF('P1'!P9=0,"",'P1'!P9)</f>
        <v>90</v>
      </c>
      <c r="Q43" s="129">
        <f>IF('P1'!R9=0,"",'P1'!R9)</f>
        <v>277.41556730500963</v>
      </c>
    </row>
    <row r="44" spans="1:23" s="99" customFormat="1" ht="18">
      <c r="A44" s="90">
        <v>19</v>
      </c>
      <c r="B44" s="91">
        <f>IF('P5'!A17="","",'P5'!A17)</f>
        <v>81</v>
      </c>
      <c r="C44" s="94">
        <f>IF('P5'!B17="","",'P5'!B17)</f>
        <v>78.819999999999993</v>
      </c>
      <c r="D44" s="91" t="str">
        <f>IF('P5'!C17="","",'P5'!C17)</f>
        <v>M2</v>
      </c>
      <c r="E44" s="92">
        <f>IF('P5'!D17="","",'P5'!D17)</f>
        <v>28814</v>
      </c>
      <c r="F44" s="93" t="str">
        <f>IF('P5'!F17="","",'P5'!F17)</f>
        <v>Robert Grønland</v>
      </c>
      <c r="G44" s="93" t="str">
        <f>IF('P5'!G17="","",'P5'!G17)</f>
        <v>Elverum AK</v>
      </c>
      <c r="H44" s="97">
        <f>IF('P5'!H17=0,"",'P5'!H17)</f>
        <v>70</v>
      </c>
      <c r="I44" s="97">
        <f>IF('P5'!I17=0,"",'P5'!I17)</f>
        <v>75</v>
      </c>
      <c r="J44" s="97">
        <f>IF('P5'!J17=0,"",'P5'!J17)</f>
        <v>79</v>
      </c>
      <c r="K44" s="97">
        <f>IF('P5'!K17=0,"",'P5'!K17)</f>
        <v>95</v>
      </c>
      <c r="L44" s="97">
        <f>IF('P5'!L17=0,"",'P5'!L17)</f>
        <v>105</v>
      </c>
      <c r="M44" s="97">
        <f>IF('P5'!M17=0,"",'P5'!M17)</f>
        <v>110</v>
      </c>
      <c r="N44" s="97">
        <f>IF('P5'!N17=0,"",'P5'!N17)</f>
        <v>79</v>
      </c>
      <c r="O44" s="97">
        <f>IF('P5'!O17=0,"",'P5'!O17)</f>
        <v>110</v>
      </c>
      <c r="P44" s="97">
        <f>IF('P5'!P17=0,"",'P5'!P17)</f>
        <v>189</v>
      </c>
      <c r="Q44" s="94">
        <f>IF('P5'!R17=0,"",'P5'!R17)</f>
        <v>277.03179170734262</v>
      </c>
    </row>
    <row r="45" spans="1:23" s="99" customFormat="1" ht="18">
      <c r="A45" s="90">
        <v>20</v>
      </c>
      <c r="B45" s="91">
        <f>IF('P1'!A16="","",'P1'!A16)</f>
        <v>96</v>
      </c>
      <c r="C45" s="94">
        <f>IF('P1'!B16="","",'P1'!B16)</f>
        <v>89.08</v>
      </c>
      <c r="D45" s="91" t="str">
        <f>IF('P1'!C16="","",'P1'!C16)</f>
        <v>M6</v>
      </c>
      <c r="E45" s="92">
        <f>IF('P1'!D16="","",'P1'!D16)</f>
        <v>22098</v>
      </c>
      <c r="F45" s="93" t="str">
        <f>IF('P1'!F16="","",'P1'!F16)</f>
        <v>Lars Hage</v>
      </c>
      <c r="G45" s="93" t="str">
        <f>IF('P1'!G16="","",'P1'!G16)</f>
        <v>Grenland AK</v>
      </c>
      <c r="H45" s="97">
        <f>IF('P1'!H16=0,"",'P1'!H16)</f>
        <v>67</v>
      </c>
      <c r="I45" s="97">
        <f>IF('P1'!I16=0,"",'P1'!I16)</f>
        <v>-70</v>
      </c>
      <c r="J45" s="97">
        <f>IF('P1'!J16=0,"",'P1'!J16)</f>
        <v>-70</v>
      </c>
      <c r="K45" s="97">
        <f>IF('P1'!K16=0,"",'P1'!K16)</f>
        <v>85</v>
      </c>
      <c r="L45" s="97">
        <f>IF('P1'!L16=0,"",'P1'!L16)</f>
        <v>-89</v>
      </c>
      <c r="M45" s="97" t="str">
        <f>IF('P1'!M16=0,"",'P1'!M16)</f>
        <v>-</v>
      </c>
      <c r="N45" s="97">
        <f>IF('P1'!N16=0,"",'P1'!N16)</f>
        <v>67</v>
      </c>
      <c r="O45" s="97">
        <f>IF('P1'!O16=0,"",'P1'!O16)</f>
        <v>85</v>
      </c>
      <c r="P45" s="97">
        <f>IF('P1'!P16=0,"",'P1'!P16)</f>
        <v>152</v>
      </c>
      <c r="Q45" s="129">
        <f>IF('P1'!R16=0,"",'P1'!R16)</f>
        <v>276.95768934653421</v>
      </c>
    </row>
    <row r="46" spans="1:23" s="99" customFormat="1" ht="18">
      <c r="A46" s="90">
        <v>21</v>
      </c>
      <c r="B46" s="91">
        <f>IF('P3'!A18="","",'P3'!A18)</f>
        <v>102</v>
      </c>
      <c r="C46" s="94">
        <f>IF('P3'!B18="","",'P3'!B18)</f>
        <v>98.18</v>
      </c>
      <c r="D46" s="91" t="str">
        <f>IF('P3'!C18="","",'P3'!C18)</f>
        <v>M4</v>
      </c>
      <c r="E46" s="92">
        <f>IF('P3'!D18="","",'P3'!D18)</f>
        <v>25021</v>
      </c>
      <c r="F46" s="93" t="str">
        <f>IF('P3'!F18="","",'P3'!F18)</f>
        <v>Dag Rønnevik</v>
      </c>
      <c r="G46" s="93" t="str">
        <f>IF('P3'!G18="","",'P3'!G18)</f>
        <v>Tysvær VK</v>
      </c>
      <c r="H46" s="97">
        <f>IF('P3'!H18=0,"",'P3'!H18)</f>
        <v>65</v>
      </c>
      <c r="I46" s="97">
        <f>IF('P3'!I18=0,"",'P3'!I18)</f>
        <v>72</v>
      </c>
      <c r="J46" s="97">
        <f>IF('P3'!J18=0,"",'P3'!J18)</f>
        <v>77</v>
      </c>
      <c r="K46" s="97">
        <f>IF('P3'!K18=0,"",'P3'!K18)</f>
        <v>90</v>
      </c>
      <c r="L46" s="97">
        <f>IF('P3'!L18=0,"",'P3'!L18)</f>
        <v>103</v>
      </c>
      <c r="M46" s="97">
        <f>IF('P3'!M18=0,"",'P3'!M18)</f>
        <v>105</v>
      </c>
      <c r="N46" s="97">
        <f>IF('P3'!N18=0,"",'P3'!N18)</f>
        <v>77</v>
      </c>
      <c r="O46" s="97">
        <f>IF('P3'!O18=0,"",'P3'!O18)</f>
        <v>105</v>
      </c>
      <c r="P46" s="97">
        <f>IF('P3'!P18=0,"",'P3'!P18)</f>
        <v>182</v>
      </c>
      <c r="Q46" s="94">
        <f>IF('P3'!R18=0,"",'P3'!R18)</f>
        <v>276.55714647849248</v>
      </c>
    </row>
    <row r="47" spans="1:23" s="99" customFormat="1" ht="18">
      <c r="A47" s="90">
        <v>22</v>
      </c>
      <c r="B47" s="91">
        <f>IF('P5'!A21="","",'P5'!A21)</f>
        <v>109</v>
      </c>
      <c r="C47" s="94">
        <f>IF('P5'!B21="","",'P5'!B21)</f>
        <v>102.96</v>
      </c>
      <c r="D47" s="91" t="str">
        <f>IF('P5'!C21="","",'P5'!C21)</f>
        <v>M1</v>
      </c>
      <c r="E47" s="92">
        <f>IF('P5'!D21="","",'P5'!D21)</f>
        <v>31049</v>
      </c>
      <c r="F47" s="93" t="str">
        <f>IF('P5'!F21="","",'P5'!F21)</f>
        <v>Tor Fåfeng</v>
      </c>
      <c r="G47" s="93" t="str">
        <f>IF('P5'!G21="","",'P5'!G21)</f>
        <v>Stavanger VK</v>
      </c>
      <c r="H47" s="97">
        <f>IF('P5'!H21=0,"",'P5'!H21)</f>
        <v>90</v>
      </c>
      <c r="I47" s="97">
        <f>IF('P5'!I21=0,"",'P5'!I21)</f>
        <v>102</v>
      </c>
      <c r="J47" s="97">
        <f>IF('P5'!J21=0,"",'P5'!J21)</f>
        <v>105</v>
      </c>
      <c r="K47" s="97">
        <f>IF('P5'!K21=0,"",'P5'!K21)</f>
        <v>100</v>
      </c>
      <c r="L47" s="97">
        <f>IF('P5'!L21=0,"",'P5'!L21)</f>
        <v>111</v>
      </c>
      <c r="M47" s="97">
        <f>IF('P5'!M21=0,"",'P5'!M21)</f>
        <v>116</v>
      </c>
      <c r="N47" s="97">
        <f>IF('P5'!N21=0,"",'P5'!N21)</f>
        <v>105</v>
      </c>
      <c r="O47" s="97">
        <f>IF('P5'!O21=0,"",'P5'!O21)</f>
        <v>116</v>
      </c>
      <c r="P47" s="97">
        <f>IF('P5'!P21=0,"",'P5'!P21)</f>
        <v>221</v>
      </c>
      <c r="Q47" s="94">
        <f>IF('P5'!R21=0,"",'P5'!R21)</f>
        <v>265.79448348326758</v>
      </c>
    </row>
    <row r="48" spans="1:23" s="99" customFormat="1" ht="18">
      <c r="A48" s="90">
        <v>23</v>
      </c>
      <c r="B48" s="91">
        <f>IF('P5'!A20="","",'P5'!A20)</f>
        <v>89</v>
      </c>
      <c r="C48" s="94">
        <f>IF('P5'!B20="","",'P5'!B20)</f>
        <v>83.56</v>
      </c>
      <c r="D48" s="91" t="str">
        <f>IF('P5'!C20="","",'P5'!C20)</f>
        <v>M1</v>
      </c>
      <c r="E48" s="92">
        <f>IF('P5'!D20="","",'P5'!D20)</f>
        <v>31560</v>
      </c>
      <c r="F48" s="93" t="str">
        <f>IF('P5'!F20="","",'P5'!F20)</f>
        <v>Patricio Yanez</v>
      </c>
      <c r="G48" s="93" t="str">
        <f>IF('P5'!G20="","",'P5'!G20)</f>
        <v>AK Bjørgvin</v>
      </c>
      <c r="H48" s="97">
        <f>IF('P5'!H20=0,"",'P5'!H20)</f>
        <v>-86</v>
      </c>
      <c r="I48" s="97">
        <f>IF('P5'!I20=0,"",'P5'!I20)</f>
        <v>86</v>
      </c>
      <c r="J48" s="97">
        <f>IF('P5'!J20=0,"",'P5'!J20)</f>
        <v>-90</v>
      </c>
      <c r="K48" s="97">
        <f>IF('P5'!K20=0,"",'P5'!K20)</f>
        <v>115</v>
      </c>
      <c r="L48" s="97">
        <f>IF('P5'!L20=0,"",'P5'!L20)</f>
        <v>119</v>
      </c>
      <c r="M48" s="97">
        <f>IF('P5'!M20=0,"",'P5'!M20)</f>
        <v>-121</v>
      </c>
      <c r="N48" s="97">
        <f>IF('P5'!N20=0,"",'P5'!N20)</f>
        <v>86</v>
      </c>
      <c r="O48" s="97">
        <f>IF('P5'!O20=0,"",'P5'!O20)</f>
        <v>119</v>
      </c>
      <c r="P48" s="97">
        <f>IF('P5'!P20=0,"",'P5'!P20)</f>
        <v>205</v>
      </c>
      <c r="Q48" s="94">
        <f>IF('P5'!R20=0,"",'P5'!R20)</f>
        <v>265.76121203255514</v>
      </c>
    </row>
    <row r="49" spans="1:17" s="99" customFormat="1" ht="18">
      <c r="A49" s="90">
        <v>24</v>
      </c>
      <c r="B49" s="91">
        <f>IF('P5'!A18="","",'P5'!A18)</f>
        <v>89</v>
      </c>
      <c r="C49" s="94">
        <f>IF('P5'!B18="","",'P5'!B18)</f>
        <v>87.92</v>
      </c>
      <c r="D49" s="91" t="str">
        <f>IF('P5'!C18="","",'P5'!C18)</f>
        <v>M2</v>
      </c>
      <c r="E49" s="92">
        <f>IF('P5'!D18="","",'P5'!D18)</f>
        <v>28503</v>
      </c>
      <c r="F49" s="93" t="str">
        <f>IF('P5'!F18="","",'P5'!F18)</f>
        <v>Juraj Szigeti</v>
      </c>
      <c r="G49" s="93" t="str">
        <f>IF('P5'!G18="","",'P5'!G18)</f>
        <v>Stavanger VK</v>
      </c>
      <c r="H49" s="97">
        <f>IF('P5'!H18=0,"",'P5'!H18)</f>
        <v>75</v>
      </c>
      <c r="I49" s="97">
        <f>IF('P5'!I18=0,"",'P5'!I18)</f>
        <v>80</v>
      </c>
      <c r="J49" s="97">
        <f>IF('P5'!J18=0,"",'P5'!J18)</f>
        <v>85</v>
      </c>
      <c r="K49" s="97">
        <f>IF('P5'!K18=0,"",'P5'!K18)</f>
        <v>91</v>
      </c>
      <c r="L49" s="97">
        <f>IF('P5'!L18=0,"",'P5'!L18)</f>
        <v>97</v>
      </c>
      <c r="M49" s="97">
        <f>IF('P5'!M18=0,"",'P5'!M18)</f>
        <v>-102</v>
      </c>
      <c r="N49" s="97">
        <f>IF('P5'!N18=0,"",'P5'!N18)</f>
        <v>85</v>
      </c>
      <c r="O49" s="97">
        <f>IF('P5'!O18=0,"",'P5'!O18)</f>
        <v>97</v>
      </c>
      <c r="P49" s="97">
        <f>IF('P5'!P18=0,"",'P5'!P18)</f>
        <v>182</v>
      </c>
      <c r="Q49" s="94">
        <f>IF('P5'!R18=0,"",'P5'!R18)</f>
        <v>252.94303744044009</v>
      </c>
    </row>
    <row r="50" spans="1:17" s="99" customFormat="1" ht="18">
      <c r="A50" s="90">
        <v>25</v>
      </c>
      <c r="B50" s="91">
        <f>IF('P5'!A10="","",'P5'!A10)</f>
        <v>89</v>
      </c>
      <c r="C50" s="94">
        <f>IF('P5'!B10="","",'P5'!B10)</f>
        <v>87.96</v>
      </c>
      <c r="D50" s="91" t="str">
        <f>IF('P5'!C10="","",'P5'!C10)</f>
        <v>M3</v>
      </c>
      <c r="E50" s="92">
        <f>IF('P5'!D10="","",'P5'!D10)</f>
        <v>26966</v>
      </c>
      <c r="F50" s="93" t="str">
        <f>IF('P5'!F10="","",'P5'!F10)</f>
        <v>Rune Lind</v>
      </c>
      <c r="G50" s="93" t="str">
        <f>IF('P5'!G10="","",'P5'!G10)</f>
        <v>Trondheim AK</v>
      </c>
      <c r="H50" s="97">
        <f>IF('P5'!H10=0,"",'P5'!H10)</f>
        <v>67</v>
      </c>
      <c r="I50" s="97">
        <f>IF('P5'!I10=0,"",'P5'!I10)</f>
        <v>73</v>
      </c>
      <c r="J50" s="97">
        <f>IF('P5'!J10=0,"",'P5'!J10)</f>
        <v>77</v>
      </c>
      <c r="K50" s="97">
        <f>IF('P5'!K10=0,"",'P5'!K10)</f>
        <v>88</v>
      </c>
      <c r="L50" s="97">
        <f>IF('P5'!L10=0,"",'P5'!L10)</f>
        <v>93</v>
      </c>
      <c r="M50" s="97">
        <f>IF('P5'!M10=0,"",'P5'!M10)</f>
        <v>-97</v>
      </c>
      <c r="N50" s="97">
        <f>IF('P5'!N10=0,"",'P5'!N10)</f>
        <v>77</v>
      </c>
      <c r="O50" s="97">
        <f>IF('P5'!O10=0,"",'P5'!O10)</f>
        <v>93</v>
      </c>
      <c r="P50" s="97">
        <f>IF('P5'!P10=0,"",'P5'!P10)</f>
        <v>170</v>
      </c>
      <c r="Q50" s="94">
        <f>IF('P5'!R10=0,"",'P5'!R10)</f>
        <v>250.91845331370797</v>
      </c>
    </row>
    <row r="51" spans="1:17" s="99" customFormat="1" ht="18">
      <c r="A51" s="90">
        <v>26</v>
      </c>
      <c r="B51" s="91">
        <f>IF('P5'!A9="","",'P5'!A9)</f>
        <v>89</v>
      </c>
      <c r="C51" s="94">
        <f>IF('P5'!B9="","",'P5'!B9)</f>
        <v>88.06</v>
      </c>
      <c r="D51" s="91" t="str">
        <f>IF('P5'!C9="","",'P5'!C9)</f>
        <v>M3</v>
      </c>
      <c r="E51" s="92">
        <f>IF('P5'!D9="","",'P5'!D9)</f>
        <v>26977</v>
      </c>
      <c r="F51" s="93" t="str">
        <f>IF('P5'!F9="","",'P5'!F9)</f>
        <v>Endre Dolata Gundersen</v>
      </c>
      <c r="G51" s="93" t="str">
        <f>IF('P5'!G9="","",'P5'!G9)</f>
        <v>Bryggen AK</v>
      </c>
      <c r="H51" s="97">
        <f>IF('P5'!H9=0,"",'P5'!H9)</f>
        <v>65</v>
      </c>
      <c r="I51" s="97">
        <f>IF('P5'!I9=0,"",'P5'!I9)</f>
        <v>70</v>
      </c>
      <c r="J51" s="97">
        <f>IF('P5'!J9=0,"",'P5'!J9)</f>
        <v>-75</v>
      </c>
      <c r="K51" s="97">
        <f>IF('P5'!K9=0,"",'P5'!K9)</f>
        <v>85</v>
      </c>
      <c r="L51" s="97">
        <f>IF('P5'!L9=0,"",'P5'!L9)</f>
        <v>-90</v>
      </c>
      <c r="M51" s="97">
        <f>IF('P5'!M9=0,"",'P5'!M9)</f>
        <v>-90</v>
      </c>
      <c r="N51" s="97">
        <f>IF('P5'!N9=0,"",'P5'!N9)</f>
        <v>70</v>
      </c>
      <c r="O51" s="97">
        <f>IF('P5'!O9=0,"",'P5'!O9)</f>
        <v>85</v>
      </c>
      <c r="P51" s="97">
        <f>IF('P5'!P9=0,"",'P5'!P9)</f>
        <v>155</v>
      </c>
      <c r="Q51" s="94">
        <f>IF('P5'!R9=0,"",'P5'!R9)</f>
        <v>228.66143254280041</v>
      </c>
    </row>
    <row r="52" spans="1:17" s="99" customFormat="1" ht="18">
      <c r="A52" s="90">
        <v>27</v>
      </c>
      <c r="B52" s="91">
        <f>IF('P5'!A19="","",'P5'!A19)</f>
        <v>81</v>
      </c>
      <c r="C52" s="94">
        <f>IF('P5'!B19="","",'P5'!B19)</f>
        <v>79.680000000000007</v>
      </c>
      <c r="D52" s="91" t="str">
        <f>IF('P5'!C19="","",'P5'!C19)</f>
        <v>M1</v>
      </c>
      <c r="E52" s="92">
        <f>IF('P5'!D19="","",'P5'!D19)</f>
        <v>31545</v>
      </c>
      <c r="F52" s="93" t="str">
        <f>IF('P5'!F19="","",'P5'!F19)</f>
        <v>Kristoffer Thonerud</v>
      </c>
      <c r="G52" s="93" t="str">
        <f>IF('P5'!G19="","",'P5'!G19)</f>
        <v>Spydeberg Atletene</v>
      </c>
      <c r="H52" s="97">
        <f>IF('P5'!H19=0,"",'P5'!H19)</f>
        <v>70</v>
      </c>
      <c r="I52" s="97">
        <f>IF('P5'!I19=0,"",'P5'!I19)</f>
        <v>-75</v>
      </c>
      <c r="J52" s="97">
        <f>IF('P5'!J19=0,"",'P5'!J19)</f>
        <v>-75</v>
      </c>
      <c r="K52" s="97">
        <f>IF('P5'!K19=0,"",'P5'!K19)</f>
        <v>90</v>
      </c>
      <c r="L52" s="97">
        <f>IF('P5'!L19=0,"",'P5'!L19)</f>
        <v>95</v>
      </c>
      <c r="M52" s="97">
        <f>IF('P5'!M19=0,"",'P5'!M19)</f>
        <v>98</v>
      </c>
      <c r="N52" s="97">
        <f>IF('P5'!N19=0,"",'P5'!N19)</f>
        <v>70</v>
      </c>
      <c r="O52" s="97">
        <f>IF('P5'!O19=0,"",'P5'!O19)</f>
        <v>98</v>
      </c>
      <c r="P52" s="97">
        <f>IF('P5'!P19=0,"",'P5'!P19)</f>
        <v>168</v>
      </c>
      <c r="Q52" s="94">
        <f>IF('P5'!R19=0,"",'P5'!R19)</f>
        <v>223.03667770038069</v>
      </c>
    </row>
    <row r="53" spans="1:17" s="99" customFormat="1" ht="18">
      <c r="A53" s="90">
        <v>28</v>
      </c>
      <c r="B53" s="91">
        <f>IF('P1'!A17="","",'P1'!A17)</f>
        <v>102</v>
      </c>
      <c r="C53" s="94">
        <f>IF('P1'!B17="","",'P1'!B17)</f>
        <v>101.42</v>
      </c>
      <c r="D53" s="91" t="str">
        <f>IF('P1'!C17="","",'P1'!C17)</f>
        <v>M6</v>
      </c>
      <c r="E53" s="92">
        <f>IF('P1'!D17="","",'P1'!D17)</f>
        <v>21342</v>
      </c>
      <c r="F53" s="93" t="str">
        <f>IF('P1'!F17="","",'P1'!F17)</f>
        <v>Pål Andersen</v>
      </c>
      <c r="G53" s="93" t="str">
        <f>IF('P1'!G17="","",'P1'!G17)</f>
        <v>Oslo AK</v>
      </c>
      <c r="H53" s="97">
        <f>IF('P1'!H17=0,"",'P1'!H17)</f>
        <v>55</v>
      </c>
      <c r="I53" s="97">
        <f>IF('P1'!I17=0,"",'P1'!I17)</f>
        <v>-59</v>
      </c>
      <c r="J53" s="97">
        <f>IF('P1'!J17=0,"",'P1'!J17)</f>
        <v>-59</v>
      </c>
      <c r="K53" s="97">
        <f>IF('P1'!K17=0,"",'P1'!K17)</f>
        <v>65</v>
      </c>
      <c r="L53" s="97">
        <f>IF('P1'!L17=0,"",'P1'!L17)</f>
        <v>-69</v>
      </c>
      <c r="M53" s="97">
        <f>IF('P1'!M17=0,"",'P1'!M17)</f>
        <v>-71</v>
      </c>
      <c r="N53" s="97">
        <f>IF('P1'!N17=0,"",'P1'!N17)</f>
        <v>55</v>
      </c>
      <c r="O53" s="97">
        <f>IF('P1'!O17=0,"",'P1'!O17)</f>
        <v>65</v>
      </c>
      <c r="P53" s="97">
        <f>IF('P1'!P17=0,"",'P1'!P17)</f>
        <v>120</v>
      </c>
      <c r="Q53" s="129">
        <f>IF('P1'!R17=0,"",'P1'!R17)</f>
        <v>215.65402074075593</v>
      </c>
    </row>
    <row r="54" spans="1:17" s="99" customFormat="1" ht="18">
      <c r="A54" s="90">
        <v>29</v>
      </c>
      <c r="B54" s="91" t="str">
        <f>IF('P5'!A16="","",'P5'!A16)</f>
        <v>+109</v>
      </c>
      <c r="C54" s="94">
        <f>IF('P5'!B16="","",'P5'!B16)</f>
        <v>131.32</v>
      </c>
      <c r="D54" s="91" t="str">
        <f>IF('P5'!C16="","",'P5'!C16)</f>
        <v>M3</v>
      </c>
      <c r="E54" s="92">
        <f>IF('P5'!D16="","",'P5'!D16)</f>
        <v>28334</v>
      </c>
      <c r="F54" s="93" t="str">
        <f>IF('P5'!F16="","",'P5'!F16)</f>
        <v>Johnny Sandve</v>
      </c>
      <c r="G54" s="93" t="str">
        <f>IF('P5'!G16="","",'P5'!G16)</f>
        <v>Vigrestad IK</v>
      </c>
      <c r="H54" s="97">
        <f>IF('P5'!H16=0,"",'P5'!H16)</f>
        <v>70</v>
      </c>
      <c r="I54" s="97">
        <f>IF('P5'!I16=0,"",'P5'!I16)</f>
        <v>-74</v>
      </c>
      <c r="J54" s="97">
        <f>IF('P5'!J16=0,"",'P5'!J16)</f>
        <v>74</v>
      </c>
      <c r="K54" s="97">
        <f>IF('P5'!K16=0,"",'P5'!K16)</f>
        <v>100</v>
      </c>
      <c r="L54" s="97">
        <f>IF('P5'!L16=0,"",'P5'!L16)</f>
        <v>-105</v>
      </c>
      <c r="M54" s="97">
        <f>IF('P5'!M16=0,"",'P5'!M16)</f>
        <v>-109</v>
      </c>
      <c r="N54" s="97">
        <f>IF('P5'!N16=0,"",'P5'!N16)</f>
        <v>74</v>
      </c>
      <c r="O54" s="97">
        <f>IF('P5'!O16=0,"",'P5'!O16)</f>
        <v>100</v>
      </c>
      <c r="P54" s="97">
        <f>IF('P5'!P16=0,"",'P5'!P16)</f>
        <v>174</v>
      </c>
      <c r="Q54" s="94">
        <f>IF('P5'!R16=0,"",'P5'!R16)</f>
        <v>215.15246259728593</v>
      </c>
    </row>
    <row r="55" spans="1:17" s="99" customFormat="1" ht="18">
      <c r="A55" s="90">
        <v>30</v>
      </c>
      <c r="B55" s="91">
        <f>IF('P5'!A14="","",'P5'!A14)</f>
        <v>102</v>
      </c>
      <c r="C55" s="94">
        <f>IF('P5'!B14="","",'P5'!B14)</f>
        <v>97.56</v>
      </c>
      <c r="D55" s="91" t="str">
        <f>IF('P5'!C14="","",'P5'!C14)</f>
        <v>M3</v>
      </c>
      <c r="E55" s="92">
        <f>IF('P5'!D14="","",'P5'!D14)</f>
        <v>28020</v>
      </c>
      <c r="F55" s="93" t="str">
        <f>IF('P5'!F14="","",'P5'!F14)</f>
        <v>Sigurd Vedøy</v>
      </c>
      <c r="G55" s="93" t="str">
        <f>IF('P5'!G14="","",'P5'!G14)</f>
        <v>Bryggen AK</v>
      </c>
      <c r="H55" s="97">
        <f>IF('P5'!H14=0,"",'P5'!H14)</f>
        <v>67</v>
      </c>
      <c r="I55" s="97">
        <f>IF('P5'!I14=0,"",'P5'!I14)</f>
        <v>-72</v>
      </c>
      <c r="J55" s="97">
        <f>IF('P5'!J14=0,"",'P5'!J14)</f>
        <v>-72</v>
      </c>
      <c r="K55" s="97">
        <f>IF('P5'!K14=0,"",'P5'!K14)</f>
        <v>80</v>
      </c>
      <c r="L55" s="97">
        <f>IF('P5'!L14=0,"",'P5'!L14)</f>
        <v>85</v>
      </c>
      <c r="M55" s="97">
        <f>IF('P5'!M14=0,"",'P5'!M14)</f>
        <v>90</v>
      </c>
      <c r="N55" s="97">
        <f>IF('P5'!N14=0,"",'P5'!N14)</f>
        <v>67</v>
      </c>
      <c r="O55" s="97">
        <f>IF('P5'!O14=0,"",'P5'!O14)</f>
        <v>90</v>
      </c>
      <c r="P55" s="97">
        <f>IF('P5'!P14=0,"",'P5'!P14)</f>
        <v>157</v>
      </c>
      <c r="Q55" s="94">
        <f>IF('P5'!R14=0,"",'P5'!R14)</f>
        <v>214.01873967132028</v>
      </c>
    </row>
    <row r="56" spans="1:17" s="99" customFormat="1" ht="18">
      <c r="A56" s="90">
        <v>31</v>
      </c>
      <c r="B56" s="91">
        <f>IF('P3'!A17="","",'P3'!A17)</f>
        <v>102</v>
      </c>
      <c r="C56" s="94">
        <f>IF('P3'!B17="","",'P3'!B17)</f>
        <v>99.94</v>
      </c>
      <c r="D56" s="91" t="str">
        <f>IF('P3'!C17="","",'P3'!C17)</f>
        <v>M4</v>
      </c>
      <c r="E56" s="92">
        <f>IF('P3'!D17="","",'P3'!D17)</f>
        <v>26186</v>
      </c>
      <c r="F56" s="93" t="str">
        <f>IF('P3'!F17="","",'P3'!F17)</f>
        <v>Cornelius Wiedwang</v>
      </c>
      <c r="G56" s="93" t="str">
        <f>IF('P3'!G17="","",'P3'!G17)</f>
        <v>Oslo AK</v>
      </c>
      <c r="H56" s="97">
        <f>IF('P3'!H17=0,"",'P3'!H17)</f>
        <v>60</v>
      </c>
      <c r="I56" s="97">
        <f>IF('P3'!I17=0,"",'P3'!I17)</f>
        <v>65</v>
      </c>
      <c r="J56" s="97">
        <f>IF('P3'!J17=0,"",'P3'!J17)</f>
        <v>-70</v>
      </c>
      <c r="K56" s="97">
        <f>IF('P3'!K17=0,"",'P3'!K17)</f>
        <v>70</v>
      </c>
      <c r="L56" s="97">
        <f>IF('P3'!L17=0,"",'P3'!L17)</f>
        <v>75</v>
      </c>
      <c r="M56" s="97">
        <f>IF('P3'!M17=0,"",'P3'!M17)</f>
        <v>80</v>
      </c>
      <c r="N56" s="97">
        <f>IF('P3'!N17=0,"",'P3'!N17)</f>
        <v>65</v>
      </c>
      <c r="O56" s="97">
        <f>IF('P3'!O17=0,"",'P3'!O17)</f>
        <v>80</v>
      </c>
      <c r="P56" s="97">
        <f>IF('P3'!P17=0,"",'P3'!P17)</f>
        <v>145</v>
      </c>
      <c r="Q56" s="94">
        <f>IF('P3'!R17=0,"",'P3'!R17)</f>
        <v>208.58381768376455</v>
      </c>
    </row>
    <row r="57" spans="1:17" s="99" customFormat="1" ht="18">
      <c r="A57" s="90">
        <v>32</v>
      </c>
      <c r="B57" s="91">
        <f>IF('P3'!A13="","",'P3'!A13)</f>
        <v>89</v>
      </c>
      <c r="C57" s="94">
        <f>IF('P3'!B13="","",'P3'!B13)</f>
        <v>85.6</v>
      </c>
      <c r="D57" s="91" t="str">
        <f>IF('P3'!C13="","",'P3'!C13)</f>
        <v>M5</v>
      </c>
      <c r="E57" s="92">
        <f>IF('P3'!D13="","",'P3'!D13)</f>
        <v>23243</v>
      </c>
      <c r="F57" s="93" t="str">
        <f>IF('P3'!F13="","",'P3'!F13)</f>
        <v>Jørn Helgheim</v>
      </c>
      <c r="G57" s="93" t="str">
        <f>IF('P3'!G13="","",'P3'!G13)</f>
        <v>Tambarskjelvar IL</v>
      </c>
      <c r="H57" s="97">
        <f>IF('P3'!H13=0,"",'P3'!H13)</f>
        <v>50</v>
      </c>
      <c r="I57" s="97">
        <f>IF('P3'!I13=0,"",'P3'!I13)</f>
        <v>-53</v>
      </c>
      <c r="J57" s="97">
        <f>IF('P3'!J13=0,"",'P3'!J13)</f>
        <v>53</v>
      </c>
      <c r="K57" s="97">
        <f>IF('P3'!K13=0,"",'P3'!K13)</f>
        <v>60</v>
      </c>
      <c r="L57" s="97">
        <f>IF('P3'!L13=0,"",'P3'!L13)</f>
        <v>63</v>
      </c>
      <c r="M57" s="97">
        <f>IF('P3'!M13=0,"",'P3'!M13)</f>
        <v>65</v>
      </c>
      <c r="N57" s="97">
        <f>IF('P3'!N13=0,"",'P3'!N13)</f>
        <v>53</v>
      </c>
      <c r="O57" s="97">
        <f>IF('P3'!O13=0,"",'P3'!O13)</f>
        <v>65</v>
      </c>
      <c r="P57" s="97">
        <f>IF('P3'!P13=0,"",'P3'!P13)</f>
        <v>118</v>
      </c>
      <c r="Q57" s="94">
        <f>IF('P3'!R13=0,"",'P3'!R13)</f>
        <v>207.77788432369323</v>
      </c>
    </row>
    <row r="58" spans="1:17" s="99" customFormat="1" ht="18">
      <c r="A58" s="90">
        <v>33</v>
      </c>
      <c r="B58" s="91">
        <f>IF('P3'!A14="","",'P3'!A14)</f>
        <v>89</v>
      </c>
      <c r="C58" s="94">
        <f>IF('P3'!B14="","",'P3'!B14)</f>
        <v>88.66</v>
      </c>
      <c r="D58" s="91" t="str">
        <f>IF('P3'!C14="","",'P3'!C14)</f>
        <v>M5</v>
      </c>
      <c r="E58" s="92">
        <f>IF('P3'!D14="","",'P3'!D14)</f>
        <v>24304</v>
      </c>
      <c r="F58" s="93" t="str">
        <f>IF('P3'!F14="","",'P3'!F14)</f>
        <v>Frode Thorsås</v>
      </c>
      <c r="G58" s="93" t="str">
        <f>IF('P3'!G14="","",'P3'!G14)</f>
        <v>Larvik AK</v>
      </c>
      <c r="H58" s="97">
        <f>IF('P3'!H14=0,"",'P3'!H14)</f>
        <v>-73</v>
      </c>
      <c r="I58" s="97">
        <f>IF('P3'!I14=0,"",'P3'!I14)</f>
        <v>74</v>
      </c>
      <c r="J58" s="97">
        <f>IF('P3'!J14=0,"",'P3'!J14)</f>
        <v>76</v>
      </c>
      <c r="K58" s="97">
        <f>IF('P3'!K14=0,"",'P3'!K14)</f>
        <v>-92</v>
      </c>
      <c r="L58" s="97">
        <f>IF('P3'!L14=0,"",'P3'!L14)</f>
        <v>-93</v>
      </c>
      <c r="M58" s="97">
        <f>IF('P3'!M14=0,"",'P3'!M14)</f>
        <v>-93</v>
      </c>
      <c r="N58" s="97">
        <f>IF('P3'!N14=0,"",'P3'!N14)</f>
        <v>76</v>
      </c>
      <c r="O58" s="97" t="str">
        <f>IF('P3'!O14=0,"",'P3'!O14)</f>
        <v/>
      </c>
      <c r="P58" s="97" t="str">
        <f>IF('P3'!P14=0,"",'P3'!P14)</f>
        <v/>
      </c>
      <c r="Q58" s="94" t="str">
        <f>IF('P3'!R14=0,"",'P3'!R14)</f>
        <v/>
      </c>
    </row>
  </sheetData>
  <sortState xmlns:xlrd2="http://schemas.microsoft.com/office/spreadsheetml/2017/richdata2" ref="A26:Q57">
    <sortCondition descending="1" ref="Q26:Q57"/>
  </sortState>
  <mergeCells count="6">
    <mergeCell ref="A24:Q24"/>
    <mergeCell ref="A4:Q4"/>
    <mergeCell ref="A1:Q1"/>
    <mergeCell ref="A2:E2"/>
    <mergeCell ref="F2:L2"/>
    <mergeCell ref="N2:Q2"/>
  </mergeCells>
  <conditionalFormatting sqref="H6:M22 H30:M58">
    <cfRule type="cellIs" dxfId="9" priority="7" stopIfTrue="1" operator="lessThanOrEqual">
      <formula>0</formula>
    </cfRule>
    <cfRule type="cellIs" dxfId="8" priority="8" stopIfTrue="1" operator="between">
      <formula>1</formula>
      <formula>300</formula>
    </cfRule>
  </conditionalFormatting>
  <conditionalFormatting sqref="H26:M29">
    <cfRule type="cellIs" dxfId="7" priority="3" stopIfTrue="1" operator="lessThanOrEqual">
      <formula>0</formula>
    </cfRule>
    <cfRule type="cellIs" dxfId="6" priority="4" stopIfTrue="1" operator="between">
      <formula>1</formula>
      <formula>300</formula>
    </cfRule>
  </conditionalFormatting>
  <pageMargins left="0.75" right="0.75" top="1" bottom="1" header="0.5" footer="0.5"/>
  <pageSetup paperSize="9" scale="61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">
    <pageSetUpPr fitToPage="1"/>
  </sheetPr>
  <dimension ref="A1:V98"/>
  <sheetViews>
    <sheetView topLeftCell="A10" workbookViewId="0">
      <selection activeCell="T24" sqref="T24"/>
    </sheetView>
  </sheetViews>
  <sheetFormatPr baseColWidth="10" defaultColWidth="8.796875" defaultRowHeight="13"/>
  <cols>
    <col min="1" max="1" width="4.59765625" customWidth="1"/>
    <col min="2" max="2" width="5.3984375" customWidth="1"/>
    <col min="3" max="3" width="9.59765625" style="43" customWidth="1"/>
    <col min="4" max="4" width="5.3984375" customWidth="1"/>
    <col min="5" max="5" width="11.59765625" customWidth="1"/>
    <col min="6" max="6" width="31.59765625" style="11" customWidth="1"/>
    <col min="7" max="12" width="6.796875" style="11" customWidth="1"/>
    <col min="13" max="15" width="6.796875" style="43" customWidth="1"/>
    <col min="16" max="16" width="16.796875" style="43" customWidth="1"/>
  </cols>
  <sheetData>
    <row r="1" spans="1:16" s="44" customFormat="1" ht="33.75" customHeight="1">
      <c r="A1" s="201" t="s">
        <v>59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s="44" customFormat="1" ht="27" customHeight="1">
      <c r="A2" s="202" t="str">
        <f>IF('P1'!H5&gt;0,'P1'!H5,"")</f>
        <v>Kvadraturen IK</v>
      </c>
      <c r="B2" s="202"/>
      <c r="C2" s="202"/>
      <c r="D2" s="202"/>
      <c r="E2" s="202"/>
      <c r="F2" s="203" t="str">
        <f>IF('P1'!M5&gt;0,'P1'!M5,"")</f>
        <v>Idda Arena, Kristiansand</v>
      </c>
      <c r="G2" s="203"/>
      <c r="H2" s="203"/>
      <c r="I2" s="203"/>
      <c r="J2" s="203"/>
      <c r="K2" s="203"/>
      <c r="L2" s="98"/>
      <c r="M2" s="204">
        <f>IF('P1'!R5&gt;0,'P1'!R5,"")</f>
        <v>44695</v>
      </c>
      <c r="N2" s="204"/>
      <c r="O2" s="204"/>
      <c r="P2" s="204"/>
    </row>
    <row r="3" spans="1:16" ht="14" customHeight="1">
      <c r="A3" s="40"/>
      <c r="B3" s="40"/>
      <c r="C3" s="106"/>
      <c r="D3" s="40"/>
      <c r="E3" s="42"/>
      <c r="F3" s="105"/>
      <c r="G3" s="105"/>
      <c r="H3" s="105"/>
      <c r="I3" s="105"/>
      <c r="J3" s="105"/>
      <c r="K3" s="105"/>
      <c r="L3" s="105"/>
      <c r="M3" s="95"/>
      <c r="N3" s="95"/>
      <c r="O3" s="95"/>
      <c r="P3" s="106"/>
    </row>
    <row r="4" spans="1:16" s="45" customFormat="1" ht="28">
      <c r="A4" s="205" t="s">
        <v>47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</row>
    <row r="5" spans="1:16" ht="14" customHeight="1">
      <c r="A5" s="40"/>
      <c r="B5" s="40"/>
      <c r="C5" s="106"/>
      <c r="D5" s="40"/>
      <c r="E5" s="42"/>
      <c r="F5" s="105"/>
      <c r="G5" s="105"/>
      <c r="H5" s="105"/>
      <c r="I5" s="105"/>
      <c r="J5" s="105"/>
      <c r="K5" s="105"/>
      <c r="L5" s="105"/>
      <c r="M5" s="95"/>
      <c r="N5" s="95"/>
      <c r="O5" s="95"/>
      <c r="P5" s="106"/>
    </row>
    <row r="6" spans="1:16" s="102" customFormat="1" ht="28">
      <c r="A6" s="103">
        <v>1</v>
      </c>
      <c r="B6" s="207" t="s">
        <v>75</v>
      </c>
      <c r="C6" s="207"/>
      <c r="D6" s="207"/>
      <c r="E6" s="207"/>
      <c r="F6" s="207"/>
      <c r="G6" s="138"/>
      <c r="H6" s="138"/>
      <c r="I6" s="138"/>
      <c r="J6" s="138"/>
      <c r="K6" s="138"/>
      <c r="L6" s="138"/>
      <c r="M6" s="104"/>
      <c r="N6" s="104"/>
      <c r="O6" s="104"/>
      <c r="P6" s="130">
        <f>SUM(P7:P9)</f>
        <v>514.39298470186839</v>
      </c>
    </row>
    <row r="7" spans="1:16" s="99" customFormat="1" ht="18">
      <c r="A7" s="90"/>
      <c r="B7" s="91">
        <f>IF('P2'!A9="","",'P2'!A9)</f>
        <v>81</v>
      </c>
      <c r="C7" s="94">
        <f>IF('P2'!B9="","",'P2'!B9)</f>
        <v>79.28</v>
      </c>
      <c r="D7" s="91" t="str">
        <f>IF('P2'!C9="","",'P2'!C9)</f>
        <v>K5</v>
      </c>
      <c r="E7" s="92">
        <f>IF('P2'!D9="","",'P2'!D9)</f>
        <v>23735</v>
      </c>
      <c r="F7" s="93" t="str">
        <f>IF('P2'!F9="","",'P2'!F9)</f>
        <v xml:space="preserve">Margit Skjervheim </v>
      </c>
      <c r="G7" s="97">
        <f>IF('P2'!H9=0,"",'P2'!H9)</f>
        <v>45</v>
      </c>
      <c r="H7" s="97">
        <f>IF('P2'!I9=0,"",'P2'!I9)</f>
        <v>-48</v>
      </c>
      <c r="I7" s="97">
        <f>IF('P2'!J9=0,"",'P2'!J9)</f>
        <v>49</v>
      </c>
      <c r="J7" s="97">
        <f>IF('P2'!K9=0,"",'P2'!K9)</f>
        <v>55</v>
      </c>
      <c r="K7" s="97">
        <f>IF('P2'!L9=0,"",'P2'!L9)</f>
        <v>59</v>
      </c>
      <c r="L7" s="97">
        <f>IF('P2'!M9=0,"",'P2'!M9)</f>
        <v>61</v>
      </c>
      <c r="M7" s="97">
        <f>IF('P2'!N9=0,"",'P2'!N9)</f>
        <v>49</v>
      </c>
      <c r="N7" s="97">
        <f>IF('P2'!O9=0,"",'P2'!O9)</f>
        <v>61</v>
      </c>
      <c r="O7" s="97">
        <f>IF('P2'!P9=0,"",'P2'!P9)</f>
        <v>110</v>
      </c>
      <c r="P7" s="94">
        <f>IF('P2'!R9=0,"",'P2'!R9)</f>
        <v>207.46953790130826</v>
      </c>
    </row>
    <row r="8" spans="1:16" s="99" customFormat="1" ht="18">
      <c r="A8" s="90"/>
      <c r="B8" s="91">
        <f>IF('P2'!A19="","",'P2'!A19)</f>
        <v>87</v>
      </c>
      <c r="C8" s="94">
        <f>IF('P2'!B19="","",'P2'!B19)</f>
        <v>82.92</v>
      </c>
      <c r="D8" s="91" t="str">
        <f>IF('P2'!C19="","",'P2'!C19)</f>
        <v>K2</v>
      </c>
      <c r="E8" s="92">
        <f>IF('P2'!D19="","",'P2'!D19)</f>
        <v>29367</v>
      </c>
      <c r="F8" s="93" t="str">
        <f>IF('P2'!F19="","",'P2'!F19)</f>
        <v>Ingeborg Endresen</v>
      </c>
      <c r="G8" s="97">
        <f>IF('P2'!H19=0,"",'P2'!H19)</f>
        <v>63</v>
      </c>
      <c r="H8" s="97">
        <f>IF('P2'!I19=0,"",'P2'!I19)</f>
        <v>68</v>
      </c>
      <c r="I8" s="97">
        <f>IF('P2'!J19=0,"",'P2'!J19)</f>
        <v>-70</v>
      </c>
      <c r="J8" s="97">
        <f>IF('P2'!K19=0,"",'P2'!K19)</f>
        <v>-74</v>
      </c>
      <c r="K8" s="97">
        <f>IF('P2'!L19=0,"",'P2'!L19)</f>
        <v>-74</v>
      </c>
      <c r="L8" s="97">
        <f>IF('P2'!M19=0,"",'P2'!M19)</f>
        <v>74</v>
      </c>
      <c r="M8" s="97">
        <f>IF('P2'!N19=0,"",'P2'!N19)</f>
        <v>68</v>
      </c>
      <c r="N8" s="97">
        <f>IF('P2'!O19=0,"",'P2'!O19)</f>
        <v>74</v>
      </c>
      <c r="O8" s="97">
        <f>IF('P2'!P19=0,"",'P2'!P19)</f>
        <v>142</v>
      </c>
      <c r="P8" s="94">
        <f>IF('P2'!R19=0,"",'P2'!R19)</f>
        <v>189.10406011652933</v>
      </c>
    </row>
    <row r="9" spans="1:16" s="99" customFormat="1" ht="18">
      <c r="A9" s="90"/>
      <c r="B9" s="91">
        <f>IF('P4'!A10="","",'P4'!A10)</f>
        <v>59</v>
      </c>
      <c r="C9" s="94">
        <f>IF('P4'!B10="","",'P4'!B10)</f>
        <v>57.24</v>
      </c>
      <c r="D9" s="91" t="str">
        <f>IF('P4'!C10="","",'P4'!C10)</f>
        <v>K1</v>
      </c>
      <c r="E9" s="92">
        <f>IF('P4'!D10="","",'P4'!D10)</f>
        <v>31729</v>
      </c>
      <c r="F9" s="93" t="str">
        <f>IF('P4'!F10="","",'P4'!F10)</f>
        <v>Åse Mattson</v>
      </c>
      <c r="G9" s="97">
        <f>IF('P4'!H10=0,"",'P4'!H10)</f>
        <v>30</v>
      </c>
      <c r="H9" s="97">
        <f>IF('P4'!I10=0,"",'P4'!I10)</f>
        <v>33</v>
      </c>
      <c r="I9" s="97">
        <f>IF('P4'!J10=0,"",'P4'!J10)</f>
        <v>35</v>
      </c>
      <c r="J9" s="97">
        <f>IF('P4'!K10=0,"",'P4'!K10)</f>
        <v>38</v>
      </c>
      <c r="K9" s="97">
        <f>IF('P4'!L10=0,"",'P4'!L10)</f>
        <v>-41</v>
      </c>
      <c r="L9" s="97">
        <f>IF('P4'!M10=0,"",'P4'!M10)</f>
        <v>43</v>
      </c>
      <c r="M9" s="97">
        <f>IF('P4'!N10=0,"",'P4'!N10)</f>
        <v>35</v>
      </c>
      <c r="N9" s="97">
        <f>IF('P4'!O10=0,"",'P4'!O10)</f>
        <v>43</v>
      </c>
      <c r="O9" s="97">
        <f>IF('P4'!P10=0,"",'P4'!P10)</f>
        <v>78</v>
      </c>
      <c r="P9" s="94">
        <f>IF('P4'!R10=0,"",'P4'!R10)</f>
        <v>117.81938668403083</v>
      </c>
    </row>
    <row r="10" spans="1:16" s="102" customFormat="1" ht="28">
      <c r="A10" s="103">
        <v>2</v>
      </c>
      <c r="B10" s="207" t="s">
        <v>70</v>
      </c>
      <c r="C10" s="207"/>
      <c r="D10" s="207"/>
      <c r="E10" s="207"/>
      <c r="F10" s="207"/>
      <c r="G10" s="138"/>
      <c r="H10" s="138"/>
      <c r="I10" s="138"/>
      <c r="J10" s="138"/>
      <c r="K10" s="138"/>
      <c r="L10" s="138"/>
      <c r="M10" s="104"/>
      <c r="N10" s="104"/>
      <c r="O10" s="104"/>
      <c r="P10" s="130">
        <f>SUM(P11:P13)</f>
        <v>476.92325624216676</v>
      </c>
    </row>
    <row r="11" spans="1:16" s="99" customFormat="1" ht="18">
      <c r="A11" s="90"/>
      <c r="B11" s="91">
        <f>IF('P2'!A10="","",'P2'!A10)</f>
        <v>59</v>
      </c>
      <c r="C11" s="94">
        <f>IF('P2'!B10="","",'P2'!B10)</f>
        <v>56.65</v>
      </c>
      <c r="D11" s="91" t="str">
        <f>IF('P2'!C10="","",'P2'!C10)</f>
        <v>K4</v>
      </c>
      <c r="E11" s="92">
        <f>IF('P2'!D10="","",'P2'!D10)</f>
        <v>25448</v>
      </c>
      <c r="F11" s="93" t="str">
        <f>IF('P2'!F10="","",'P2'!F10)</f>
        <v>Eva Bjørkeng</v>
      </c>
      <c r="G11" s="97">
        <f>IF('P2'!H10=0,"",'P2'!H10)</f>
        <v>45</v>
      </c>
      <c r="H11" s="97">
        <f>IF('P2'!I10=0,"",'P2'!I10)</f>
        <v>48</v>
      </c>
      <c r="I11" s="97">
        <f>IF('P2'!J10=0,"",'P2'!J10)</f>
        <v>-51</v>
      </c>
      <c r="J11" s="97">
        <f>IF('P2'!K10=0,"",'P2'!K10)</f>
        <v>56</v>
      </c>
      <c r="K11" s="97">
        <f>IF('P2'!L10=0,"",'P2'!L10)</f>
        <v>59</v>
      </c>
      <c r="L11" s="97">
        <f>IF('P2'!M10=0,"",'P2'!M10)</f>
        <v>-61</v>
      </c>
      <c r="M11" s="97">
        <f>IF('P2'!N10=0,"",'P2'!N10)</f>
        <v>48</v>
      </c>
      <c r="N11" s="97">
        <f>IF('P2'!O10=0,"",'P2'!O10)</f>
        <v>59</v>
      </c>
      <c r="O11" s="97">
        <f>IF('P2'!P10=0,"",'P2'!P10)</f>
        <v>107</v>
      </c>
      <c r="P11" s="94">
        <f>IF('P2'!R10=0,"",'P2'!R10)</f>
        <v>215.46077934828196</v>
      </c>
    </row>
    <row r="12" spans="1:16" s="99" customFormat="1" ht="18">
      <c r="A12" s="90"/>
      <c r="B12" s="91">
        <f>IF('P2'!A12="","",'P2'!A12)</f>
        <v>81</v>
      </c>
      <c r="C12" s="94">
        <f>IF('P2'!B12="","",'P2'!B12)</f>
        <v>79.16</v>
      </c>
      <c r="D12" s="91" t="str">
        <f>IF('P2'!C12="","",'P2'!C12)</f>
        <v>K3</v>
      </c>
      <c r="E12" s="92">
        <f>IF('P2'!D12="","",'P2'!D12)</f>
        <v>28374</v>
      </c>
      <c r="F12" s="93" t="str">
        <f>IF('P2'!F12="","",'P2'!F12)</f>
        <v>Maria Israelsson</v>
      </c>
      <c r="G12" s="97">
        <f>IF('P2'!H12=0,"",'P2'!H12)</f>
        <v>36</v>
      </c>
      <c r="H12" s="97">
        <f>IF('P2'!I12=0,"",'P2'!I12)</f>
        <v>40</v>
      </c>
      <c r="I12" s="97">
        <f>IF('P2'!J12=0,"",'P2'!J12)</f>
        <v>-44</v>
      </c>
      <c r="J12" s="97">
        <f>IF('P2'!K12=0,"",'P2'!K12)</f>
        <v>46</v>
      </c>
      <c r="K12" s="97">
        <f>IF('P2'!L12=0,"",'P2'!L12)</f>
        <v>49</v>
      </c>
      <c r="L12" s="97">
        <f>IF('P2'!M12=0,"",'P2'!M12)</f>
        <v>-52</v>
      </c>
      <c r="M12" s="97">
        <f>IF('P2'!N12=0,"",'P2'!N12)</f>
        <v>40</v>
      </c>
      <c r="N12" s="97">
        <f>IF('P2'!O12=0,"",'P2'!O12)</f>
        <v>49</v>
      </c>
      <c r="O12" s="97">
        <f>IF('P2'!P12=0,"",'P2'!P12)</f>
        <v>89</v>
      </c>
      <c r="P12" s="94">
        <f>IF('P2'!R12=0,"",'P2'!R12)</f>
        <v>126.42161754027869</v>
      </c>
    </row>
    <row r="13" spans="1:16" s="99" customFormat="1" ht="18">
      <c r="A13" s="90"/>
      <c r="B13" s="91">
        <f>IF('P4'!A14="","",'P4'!A14)</f>
        <v>87</v>
      </c>
      <c r="C13" s="94">
        <f>IF('P4'!B14="","",'P4'!B14)</f>
        <v>85.73</v>
      </c>
      <c r="D13" s="91" t="str">
        <f>IF('P4'!C14="","",'P4'!C14)</f>
        <v>K1</v>
      </c>
      <c r="E13" s="92">
        <f>IF('P4'!D14="","",'P4'!D14)</f>
        <v>30626</v>
      </c>
      <c r="F13" s="93" t="str">
        <f>IF('P4'!F14="","",'P4'!F14)</f>
        <v>Ragnhild Størseth Hakkebo</v>
      </c>
      <c r="G13" s="97">
        <f>IF('P4'!H14=0,"",'P4'!H14)</f>
        <v>37</v>
      </c>
      <c r="H13" s="97">
        <f>IF('P4'!I14=0,"",'P4'!I14)</f>
        <v>41</v>
      </c>
      <c r="I13" s="97">
        <f>IF('P4'!J14=0,"",'P4'!J14)</f>
        <v>44</v>
      </c>
      <c r="J13" s="97">
        <f>IF('P4'!K14=0,"",'P4'!K14)</f>
        <v>58</v>
      </c>
      <c r="K13" s="97">
        <f>IF('P4'!L14=0,"",'P4'!L14)</f>
        <v>63</v>
      </c>
      <c r="L13" s="97">
        <f>IF('P4'!M14=0,"",'P4'!M14)</f>
        <v>-65</v>
      </c>
      <c r="M13" s="97">
        <f>IF('P4'!N14=0,"",'P4'!N14)</f>
        <v>44</v>
      </c>
      <c r="N13" s="97">
        <f>IF('P4'!O14=0,"",'P4'!O14)</f>
        <v>63</v>
      </c>
      <c r="O13" s="97">
        <f>IF('P4'!P14=0,"",'P4'!P14)</f>
        <v>107</v>
      </c>
      <c r="P13" s="94">
        <f>IF('P4'!R14=0,"",'P4'!R14)</f>
        <v>135.04085935360609</v>
      </c>
    </row>
    <row r="14" spans="1:16" s="99" customFormat="1" ht="18">
      <c r="A14" s="90"/>
      <c r="B14" s="91" t="str">
        <f>IF('P2'!A13="","",'P2'!A13)</f>
        <v>+87</v>
      </c>
      <c r="C14" s="94">
        <f>IF('P2'!B13="","",'P2'!B13)</f>
        <v>93.64</v>
      </c>
      <c r="D14" s="91" t="str">
        <f>IF('P2'!C13="","",'P2'!C13)</f>
        <v>K3</v>
      </c>
      <c r="E14" s="92">
        <f>IF('P2'!D13="","",'P2'!D13)</f>
        <v>27996</v>
      </c>
      <c r="F14" s="93" t="str">
        <f>IF('P2'!F13="","",'P2'!F13)</f>
        <v>Ingvild Bratterud</v>
      </c>
      <c r="G14" s="97">
        <f>IF('P2'!H13=0,"",'P2'!H13)</f>
        <v>45</v>
      </c>
      <c r="H14" s="97">
        <f>IF('P2'!I13=0,"",'P2'!I13)</f>
        <v>49</v>
      </c>
      <c r="I14" s="97">
        <f>IF('P2'!J13=0,"",'P2'!J13)</f>
        <v>-52</v>
      </c>
      <c r="J14" s="97">
        <f>IF('P2'!K13=0,"",'P2'!K13)</f>
        <v>-65</v>
      </c>
      <c r="K14" s="97">
        <f>IF('P2'!L13=0,"",'P2'!L13)</f>
        <v>-67</v>
      </c>
      <c r="L14" s="97">
        <f>IF('P2'!M13=0,"",'P2'!M13)</f>
        <v>-67</v>
      </c>
      <c r="M14" s="97">
        <f>IF('P2'!N13=0,"",'P2'!N13)</f>
        <v>49</v>
      </c>
      <c r="N14" s="97" t="str">
        <f>IF('P2'!O13=0,"",'P2'!O13)</f>
        <v/>
      </c>
      <c r="O14" s="97" t="str">
        <f>IF('P2'!P13=0,"",'P2'!P13)</f>
        <v/>
      </c>
      <c r="P14" s="94" t="str">
        <f>IF('P2'!R13=0,"",'P2'!R13)</f>
        <v/>
      </c>
    </row>
    <row r="15" spans="1:16" ht="14" customHeight="1">
      <c r="A15" s="40"/>
      <c r="B15" s="40"/>
      <c r="C15" s="106"/>
      <c r="D15" s="40"/>
      <c r="E15" s="42"/>
      <c r="F15" s="105"/>
      <c r="G15" s="105"/>
      <c r="H15" s="105"/>
      <c r="I15" s="105"/>
      <c r="J15" s="105"/>
      <c r="K15" s="105"/>
      <c r="L15" s="105"/>
      <c r="M15" s="95"/>
      <c r="N15" s="95"/>
      <c r="O15" s="95"/>
      <c r="P15" s="106"/>
    </row>
    <row r="16" spans="1:16" s="45" customFormat="1" ht="28">
      <c r="A16" s="200" t="s">
        <v>46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14" customHeight="1">
      <c r="A17" s="40"/>
      <c r="B17" s="40"/>
      <c r="C17" s="106"/>
      <c r="D17" s="40"/>
      <c r="E17" s="42"/>
      <c r="F17" s="105"/>
      <c r="G17" s="105"/>
      <c r="H17" s="105"/>
      <c r="I17" s="105"/>
      <c r="J17" s="105"/>
      <c r="K17" s="105"/>
      <c r="L17" s="105"/>
      <c r="M17" s="95"/>
      <c r="N17" s="95"/>
      <c r="O17" s="95"/>
      <c r="P17" s="106"/>
    </row>
    <row r="18" spans="1:16" s="102" customFormat="1" ht="28">
      <c r="A18" s="89">
        <v>1</v>
      </c>
      <c r="B18" s="206" t="s">
        <v>66</v>
      </c>
      <c r="C18" s="206"/>
      <c r="D18" s="206"/>
      <c r="E18" s="206"/>
      <c r="F18" s="206"/>
      <c r="G18" s="131"/>
      <c r="H18" s="131"/>
      <c r="I18" s="131"/>
      <c r="J18" s="131"/>
      <c r="K18" s="131"/>
      <c r="L18" s="131"/>
      <c r="M18" s="96"/>
      <c r="N18" s="96"/>
      <c r="O18" s="96"/>
      <c r="P18" s="107">
        <f>IF(P22="",SUM(P19:P22),(SUM(P19:P22)-MIN(P19:P22)))</f>
        <v>1069.5647962789553</v>
      </c>
    </row>
    <row r="19" spans="1:16" s="100" customFormat="1" ht="18">
      <c r="A19" s="90"/>
      <c r="B19" s="91">
        <f>IF('P1'!A12="","",'P1'!A12)</f>
        <v>81</v>
      </c>
      <c r="C19" s="94">
        <f>IF('P1'!B12="","",'P1'!B12)</f>
        <v>75.66</v>
      </c>
      <c r="D19" s="91" t="str">
        <f>IF('P1'!C12="","",'P1'!C12)</f>
        <v>M7</v>
      </c>
      <c r="E19" s="92">
        <f>IF('P1'!D12="","",'P1'!D12)</f>
        <v>20075</v>
      </c>
      <c r="F19" s="93" t="str">
        <f>IF('P1'!F12="","",'P1'!F12)</f>
        <v>Egon Vee-Haugen</v>
      </c>
      <c r="G19" s="97">
        <f>IF('P1'!H12=0,"",'P1'!H12)</f>
        <v>60</v>
      </c>
      <c r="H19" s="97">
        <f>IF('P1'!I12=0,"",'P1'!I12)</f>
        <v>63</v>
      </c>
      <c r="I19" s="97">
        <f>IF('P1'!J12=0,"",'P1'!J12)</f>
        <v>-65</v>
      </c>
      <c r="J19" s="97">
        <f>IF('P1'!K12=0,"",'P1'!K12)</f>
        <v>75</v>
      </c>
      <c r="K19" s="97">
        <f>IF('P1'!L12=0,"",'P1'!L12)</f>
        <v>78</v>
      </c>
      <c r="L19" s="97" t="str">
        <f>IF('P1'!M12=0,"",'P1'!M12)</f>
        <v>-</v>
      </c>
      <c r="M19" s="97">
        <f>IF('P1'!N12=0,"",'P1'!N12)</f>
        <v>63</v>
      </c>
      <c r="N19" s="97">
        <f>IF('P1'!O12=0,"",'P1'!O12)</f>
        <v>78</v>
      </c>
      <c r="O19" s="97">
        <f>IF('P1'!P12=0,"",'P1'!P12)</f>
        <v>141</v>
      </c>
      <c r="P19" s="129">
        <f>IF('P1'!R12=0,"",'P1'!R12)</f>
        <v>316.08903518097992</v>
      </c>
    </row>
    <row r="20" spans="1:16" s="99" customFormat="1" ht="18">
      <c r="A20" s="90"/>
      <c r="B20" s="91">
        <f>IF('P1'!A16="","",'P1'!A16)</f>
        <v>96</v>
      </c>
      <c r="C20" s="94">
        <f>IF('P1'!B16="","",'P1'!B16)</f>
        <v>89.08</v>
      </c>
      <c r="D20" s="91" t="str">
        <f>IF('P1'!C16="","",'P1'!C16)</f>
        <v>M6</v>
      </c>
      <c r="E20" s="92">
        <f>IF('P1'!D16="","",'P1'!D16)</f>
        <v>22098</v>
      </c>
      <c r="F20" s="93" t="str">
        <f>IF('P1'!F16="","",'P1'!F16)</f>
        <v>Lars Hage</v>
      </c>
      <c r="G20" s="97">
        <f>IF('P1'!H16=0,"",'P1'!H16)</f>
        <v>67</v>
      </c>
      <c r="H20" s="97">
        <f>IF('P1'!I16=0,"",'P1'!I16)</f>
        <v>-70</v>
      </c>
      <c r="I20" s="97">
        <f>IF('P1'!J16=0,"",'P1'!J16)</f>
        <v>-70</v>
      </c>
      <c r="J20" s="97">
        <f>IF('P1'!K16=0,"",'P1'!K16)</f>
        <v>85</v>
      </c>
      <c r="K20" s="97">
        <f>IF('P1'!L16=0,"",'P1'!L16)</f>
        <v>-89</v>
      </c>
      <c r="L20" s="97" t="str">
        <f>IF('P1'!M16=0,"",'P1'!M16)</f>
        <v>-</v>
      </c>
      <c r="M20" s="97">
        <f>IF('P1'!N16=0,"",'P1'!N16)</f>
        <v>67</v>
      </c>
      <c r="N20" s="97">
        <f>IF('P1'!O16=0,"",'P1'!O16)</f>
        <v>85</v>
      </c>
      <c r="O20" s="97">
        <f>IF('P1'!P16=0,"",'P1'!P16)</f>
        <v>152</v>
      </c>
      <c r="P20" s="129">
        <f>IF('P1'!R16=0,"",'P1'!R16)</f>
        <v>276.95768934653421</v>
      </c>
    </row>
    <row r="21" spans="1:16" s="99" customFormat="1" ht="18">
      <c r="A21" s="90"/>
      <c r="B21" s="91">
        <f>IF('P3'!A9="","",'P3'!A9)</f>
        <v>73</v>
      </c>
      <c r="C21" s="94">
        <f>IF('P3'!B9="","",'P3'!B9)</f>
        <v>72.180000000000007</v>
      </c>
      <c r="D21" s="91" t="str">
        <f>IF('P3'!C9="","",'P3'!C9)</f>
        <v>M5</v>
      </c>
      <c r="E21" s="92">
        <f>IF('P3'!D9="","",'P3'!D9)</f>
        <v>23444</v>
      </c>
      <c r="F21" s="93" t="str">
        <f>IF('P3'!F9="","",'P3'!F9)</f>
        <v>Atle Rønning Kauppinen</v>
      </c>
      <c r="G21" s="97">
        <f>IF('P3'!H9=0,"",'P3'!H9)</f>
        <v>84</v>
      </c>
      <c r="H21" s="97">
        <f>IF('P3'!I9=0,"",'P3'!I9)</f>
        <v>87</v>
      </c>
      <c r="I21" s="97">
        <f>IF('P3'!J9=0,"",'P3'!J9)</f>
        <v>89</v>
      </c>
      <c r="J21" s="97">
        <f>IF('P3'!K9=0,"",'P3'!K9)</f>
        <v>110</v>
      </c>
      <c r="K21" s="97">
        <f>IF('P3'!L9=0,"",'P3'!L9)</f>
        <v>114</v>
      </c>
      <c r="L21" s="97">
        <f>IF('P3'!M9=0,"",'P3'!M9)</f>
        <v>116</v>
      </c>
      <c r="M21" s="97">
        <f>IF('P3'!N9=0,"",'P3'!N9)</f>
        <v>89</v>
      </c>
      <c r="N21" s="97">
        <f>IF('P3'!O9=0,"",'P3'!O9)</f>
        <v>116</v>
      </c>
      <c r="O21" s="97">
        <f>IF('P3'!P9=0,"",'P3'!P9)</f>
        <v>205</v>
      </c>
      <c r="P21" s="94">
        <f>IF('P3'!R9=0,"",'P3'!R9)</f>
        <v>387.85411984481766</v>
      </c>
    </row>
    <row r="22" spans="1:16" s="99" customFormat="1" ht="18">
      <c r="A22" s="90"/>
      <c r="B22" s="91">
        <f>IF('P3'!A11="","",'P3'!A11)</f>
        <v>81</v>
      </c>
      <c r="C22" s="94">
        <f>IF('P3'!B11="","",'P3'!B11)</f>
        <v>79.34</v>
      </c>
      <c r="D22" s="91" t="str">
        <f>IF('P3'!C11="","",'P3'!C11)</f>
        <v>M5</v>
      </c>
      <c r="E22" s="92">
        <f>IF('P3'!D11="","",'P3'!D11)</f>
        <v>23084</v>
      </c>
      <c r="F22" s="93" t="str">
        <f>IF('P3'!F11="","",'P3'!F11)</f>
        <v>Bjørnar Olsen</v>
      </c>
      <c r="G22" s="97">
        <f>IF('P3'!H11=0,"",'P3'!H11)</f>
        <v>88</v>
      </c>
      <c r="H22" s="97">
        <f>IF('P3'!I11=0,"",'P3'!I11)</f>
        <v>-92</v>
      </c>
      <c r="I22" s="97">
        <f>IF('P3'!J11=0,"",'P3'!J11)</f>
        <v>92</v>
      </c>
      <c r="J22" s="97">
        <f>IF('P3'!K11=0,"",'P3'!K11)</f>
        <v>-105</v>
      </c>
      <c r="K22" s="97">
        <f>IF('P3'!L11=0,"",'P3'!L11)</f>
        <v>105</v>
      </c>
      <c r="L22" s="97">
        <f>IF('P3'!M11=0,"",'P3'!M11)</f>
        <v>108</v>
      </c>
      <c r="M22" s="97">
        <f>IF('P3'!N11=0,"",'P3'!N11)</f>
        <v>92</v>
      </c>
      <c r="N22" s="97">
        <f>IF('P3'!O11=0,"",'P3'!O11)</f>
        <v>108</v>
      </c>
      <c r="O22" s="97">
        <f>IF('P3'!P11=0,"",'P3'!P11)</f>
        <v>200</v>
      </c>
      <c r="P22" s="94">
        <f>IF('P3'!R11=0,"",'P3'!R11)</f>
        <v>365.6216412531578</v>
      </c>
    </row>
    <row r="23" spans="1:16" s="102" customFormat="1" ht="28">
      <c r="A23" s="89">
        <v>2</v>
      </c>
      <c r="B23" s="206" t="s">
        <v>65</v>
      </c>
      <c r="C23" s="206"/>
      <c r="D23" s="206"/>
      <c r="E23" s="206"/>
      <c r="F23" s="206"/>
      <c r="G23" s="131"/>
      <c r="H23" s="131"/>
      <c r="I23" s="131"/>
      <c r="J23" s="131"/>
      <c r="K23" s="131"/>
      <c r="L23" s="131"/>
      <c r="M23" s="96"/>
      <c r="N23" s="96"/>
      <c r="O23" s="96"/>
      <c r="P23" s="107">
        <f>IF(P27="",SUM(P24:P27),(SUM(P24:P27)-MIN(P24:P27)))</f>
        <v>986.71828606685233</v>
      </c>
    </row>
    <row r="24" spans="1:16" s="100" customFormat="1" ht="18">
      <c r="A24" s="90"/>
      <c r="B24" s="91">
        <f>IF('P1'!A9="","",'P1'!A9)</f>
        <v>96</v>
      </c>
      <c r="C24" s="94">
        <f>IF('P1'!B9="","",'P1'!B9)</f>
        <v>93</v>
      </c>
      <c r="D24" s="91" t="str">
        <f>IF('P1'!C9="","",'P1'!C9)</f>
        <v>M10</v>
      </c>
      <c r="E24" s="92">
        <f>IF('P1'!D9="","",'P1'!D9)</f>
        <v>14761</v>
      </c>
      <c r="F24" s="93" t="str">
        <f>IF('P1'!F9="","",'P1'!F9)</f>
        <v>Roald Bjerkholt</v>
      </c>
      <c r="G24" s="97">
        <f>IF('P1'!H9=0,"",'P1'!H9)</f>
        <v>35</v>
      </c>
      <c r="H24" s="97">
        <f>IF('P1'!I9=0,"",'P1'!I9)</f>
        <v>-40</v>
      </c>
      <c r="I24" s="97">
        <f>IF('P1'!J9=0,"",'P1'!J9)</f>
        <v>40</v>
      </c>
      <c r="J24" s="97">
        <f>IF('P1'!K9=0,"",'P1'!K9)</f>
        <v>40</v>
      </c>
      <c r="K24" s="97">
        <f>IF('P1'!L9=0,"",'P1'!L9)</f>
        <v>45</v>
      </c>
      <c r="L24" s="97">
        <f>IF('P1'!M9=0,"",'P1'!M9)</f>
        <v>50</v>
      </c>
      <c r="M24" s="97">
        <f>IF('P1'!N9=0,"",'P1'!N9)</f>
        <v>40</v>
      </c>
      <c r="N24" s="97">
        <f>IF('P1'!O9=0,"",'P1'!O9)</f>
        <v>50</v>
      </c>
      <c r="O24" s="97">
        <f>IF('P1'!P9=0,"",'P1'!P9)</f>
        <v>90</v>
      </c>
      <c r="P24" s="129">
        <f>IF('P1'!R9=0,"",'P1'!R9)</f>
        <v>277.41556730500963</v>
      </c>
    </row>
    <row r="25" spans="1:16" s="100" customFormat="1" ht="18">
      <c r="A25" s="90"/>
      <c r="B25" s="91">
        <f>IF('P1'!A11="","",'P1'!A11)</f>
        <v>102</v>
      </c>
      <c r="C25" s="94">
        <f>IF('P1'!B11="","",'P1'!B11)</f>
        <v>99.2</v>
      </c>
      <c r="D25" s="91" t="str">
        <f>IF('P1'!C11="","",'P1'!C11)</f>
        <v>M9</v>
      </c>
      <c r="E25" s="92">
        <f>IF('P1'!D11="","",'P1'!D11)</f>
        <v>16053</v>
      </c>
      <c r="F25" s="93" t="str">
        <f>IF('P1'!F11="","",'P1'!F11)</f>
        <v>Kolbjørn Bjerkholt</v>
      </c>
      <c r="G25" s="97">
        <f>IF('P1'!H11=0,"",'P1'!H11)</f>
        <v>53</v>
      </c>
      <c r="H25" s="97">
        <f>IF('P1'!I11=0,"",'P1'!I11)</f>
        <v>56</v>
      </c>
      <c r="I25" s="97">
        <f>IF('P1'!J11=0,"",'P1'!J11)</f>
        <v>58</v>
      </c>
      <c r="J25" s="97">
        <f>IF('P1'!K11=0,"",'P1'!K11)</f>
        <v>65</v>
      </c>
      <c r="K25" s="97">
        <f>IF('P1'!L11=0,"",'P1'!L11)</f>
        <v>70</v>
      </c>
      <c r="L25" s="97">
        <f>IF('P1'!M11=0,"",'P1'!M11)</f>
        <v>-75</v>
      </c>
      <c r="M25" s="97">
        <f>IF('P1'!N11=0,"",'P1'!N11)</f>
        <v>58</v>
      </c>
      <c r="N25" s="97">
        <f>IF('P1'!O11=0,"",'P1'!O11)</f>
        <v>70</v>
      </c>
      <c r="O25" s="97">
        <f>IF('P1'!P11=0,"",'P1'!P11)</f>
        <v>128</v>
      </c>
      <c r="P25" s="129">
        <f>IF('P1'!R11=0,"",'P1'!R11)</f>
        <v>344.36055874028835</v>
      </c>
    </row>
    <row r="26" spans="1:16" s="99" customFormat="1" ht="18">
      <c r="A26" s="90"/>
      <c r="B26" s="91">
        <f>IF('P1'!A15="","",'P1'!A15)</f>
        <v>81</v>
      </c>
      <c r="C26" s="94">
        <f>IF('P1'!B15="","",'P1'!B15)</f>
        <v>78.819999999999993</v>
      </c>
      <c r="D26" s="91" t="str">
        <f>IF('P1'!C15="","",'P1'!C15)</f>
        <v>M6</v>
      </c>
      <c r="E26" s="92">
        <f>IF('P1'!D15="","",'P1'!D15)</f>
        <v>22528</v>
      </c>
      <c r="F26" s="93" t="str">
        <f>IF('P1'!F15="","",'P1'!F15)</f>
        <v>Terje Gulvik</v>
      </c>
      <c r="G26" s="97">
        <f>IF('P1'!H15=0,"",'P1'!H15)</f>
        <v>75</v>
      </c>
      <c r="H26" s="97">
        <f>IF('P1'!I15=0,"",'P1'!I15)</f>
        <v>-80</v>
      </c>
      <c r="I26" s="97">
        <f>IF('P1'!J15=0,"",'P1'!J15)</f>
        <v>80</v>
      </c>
      <c r="J26" s="97">
        <f>IF('P1'!K15=0,"",'P1'!K15)</f>
        <v>95</v>
      </c>
      <c r="K26" s="97">
        <f>IF('P1'!L15=0,"",'P1'!L15)</f>
        <v>100</v>
      </c>
      <c r="L26" s="97">
        <f>IF('P1'!M15=0,"",'P1'!M15)</f>
        <v>-103</v>
      </c>
      <c r="M26" s="97">
        <f>IF('P1'!N15=0,"",'P1'!N15)</f>
        <v>80</v>
      </c>
      <c r="N26" s="97">
        <f>IF('P1'!O15=0,"",'P1'!O15)</f>
        <v>100</v>
      </c>
      <c r="O26" s="97">
        <f>IF('P1'!P15=0,"",'P1'!P15)</f>
        <v>180</v>
      </c>
      <c r="P26" s="129">
        <f>IF('P1'!R15=0,"",'P1'!R15)</f>
        <v>341.94880934039406</v>
      </c>
    </row>
    <row r="27" spans="1:16" s="99" customFormat="1" ht="18">
      <c r="A27" s="90"/>
      <c r="B27" s="91">
        <f>IF('P3'!A10="","",'P3'!A10)</f>
        <v>81</v>
      </c>
      <c r="C27" s="94">
        <f>IF('P3'!B10="","",'P3'!B10)</f>
        <v>79.08</v>
      </c>
      <c r="D27" s="91" t="str">
        <f>IF('P3'!C10="","",'P3'!C10)</f>
        <v>M5</v>
      </c>
      <c r="E27" s="92">
        <f>IF('P3'!D10="","",'P3'!D10)</f>
        <v>24128</v>
      </c>
      <c r="F27" s="93" t="str">
        <f>IF('P3'!F10="","",'P3'!F10)</f>
        <v>Tom Danielsen</v>
      </c>
      <c r="G27" s="97">
        <f>IF('P3'!H10=0,"",'P3'!H10)</f>
        <v>-74</v>
      </c>
      <c r="H27" s="97">
        <f>IF('P3'!I10=0,"",'P3'!I10)</f>
        <v>75</v>
      </c>
      <c r="I27" s="97">
        <f>IF('P3'!J10=0,"",'P3'!J10)</f>
        <v>78</v>
      </c>
      <c r="J27" s="97">
        <f>IF('P3'!K10=0,"",'P3'!K10)</f>
        <v>-93</v>
      </c>
      <c r="K27" s="97">
        <f>IF('P3'!L10=0,"",'P3'!L10)</f>
        <v>-95</v>
      </c>
      <c r="L27" s="97">
        <f>IF('P3'!M10=0,"",'P3'!M10)</f>
        <v>95</v>
      </c>
      <c r="M27" s="97">
        <f>IF('P3'!N10=0,"",'P3'!N10)</f>
        <v>78</v>
      </c>
      <c r="N27" s="97">
        <f>IF('P3'!O10=0,"",'P3'!O10)</f>
        <v>95</v>
      </c>
      <c r="O27" s="97">
        <f>IF('P3'!P10=0,"",'P3'!P10)</f>
        <v>173</v>
      </c>
      <c r="P27" s="94">
        <f>IF('P3'!R10=0,"",'P3'!R10)</f>
        <v>300.40891798616991</v>
      </c>
    </row>
    <row r="28" spans="1:16" s="45" customFormat="1" ht="28">
      <c r="A28" s="89">
        <v>3</v>
      </c>
      <c r="B28" s="206" t="s">
        <v>69</v>
      </c>
      <c r="C28" s="206"/>
      <c r="D28" s="206"/>
      <c r="E28" s="206"/>
      <c r="F28" s="206"/>
      <c r="G28" s="131"/>
      <c r="H28" s="131"/>
      <c r="I28" s="131"/>
      <c r="J28" s="131"/>
      <c r="K28" s="131"/>
      <c r="L28" s="131"/>
      <c r="M28" s="96"/>
      <c r="N28" s="96"/>
      <c r="O28" s="96"/>
      <c r="P28" s="107">
        <f>SUM(P29:P31)</f>
        <v>909.70744976409151</v>
      </c>
    </row>
    <row r="29" spans="1:16" s="99" customFormat="1" ht="18">
      <c r="A29" s="90"/>
      <c r="B29" s="91">
        <f>IF('P5'!A11="","",'P5'!A11)</f>
        <v>89</v>
      </c>
      <c r="C29" s="94">
        <f>IF('P5'!B11="","",'P5'!B11)</f>
        <v>87.04</v>
      </c>
      <c r="D29" s="91" t="str">
        <f>IF('P5'!C11="","",'P5'!C11)</f>
        <v>M3</v>
      </c>
      <c r="E29" s="92">
        <f>IF('P5'!D11="","",'P5'!D11)</f>
        <v>27236</v>
      </c>
      <c r="F29" s="93" t="str">
        <f>IF('P5'!F11="","",'P5'!F11)</f>
        <v>Danckert Loodtz</v>
      </c>
      <c r="G29" s="97">
        <f>IF('P5'!H11=0,"",'P5'!H11)</f>
        <v>-88</v>
      </c>
      <c r="H29" s="97">
        <f>IF('P5'!I11=0,"",'P5'!I11)</f>
        <v>89</v>
      </c>
      <c r="I29" s="97">
        <f>IF('P5'!J11=0,"",'P5'!J11)</f>
        <v>-95</v>
      </c>
      <c r="J29" s="97">
        <f>IF('P5'!K11=0,"",'P5'!K11)</f>
        <v>106</v>
      </c>
      <c r="K29" s="97">
        <f>IF('P5'!L11=0,"",'P5'!L11)</f>
        <v>110</v>
      </c>
      <c r="L29" s="97">
        <f>IF('P5'!M11=0,"",'P5'!M11)</f>
        <v>-115</v>
      </c>
      <c r="M29" s="97">
        <f>IF('P5'!N11=0,"",'P5'!N11)</f>
        <v>89</v>
      </c>
      <c r="N29" s="97">
        <f>IF('P5'!O11=0,"",'P5'!O11)</f>
        <v>110</v>
      </c>
      <c r="O29" s="97">
        <f>IF('P5'!P11=0,"",'P5'!P11)</f>
        <v>199</v>
      </c>
      <c r="P29" s="94">
        <f>IF('P5'!R11=0,"",'P5'!R11)</f>
        <v>291.6244497630164</v>
      </c>
    </row>
    <row r="30" spans="1:16" s="99" customFormat="1" ht="18">
      <c r="A30" s="90"/>
      <c r="B30" s="91" t="str">
        <f>IF('P5'!A15="","",'P5'!A15)</f>
        <v>+109</v>
      </c>
      <c r="C30" s="94">
        <f>IF('P5'!B15="","",'P5'!B15)</f>
        <v>109.52</v>
      </c>
      <c r="D30" s="91" t="str">
        <f>IF('P5'!C15="","",'P5'!C15)</f>
        <v>M3</v>
      </c>
      <c r="E30" s="92">
        <f>IF('P5'!D15="","",'P5'!D15)</f>
        <v>27849</v>
      </c>
      <c r="F30" s="93" t="str">
        <f>IF('P5'!F15="","",'P5'!F15)</f>
        <v>Børge Aadland</v>
      </c>
      <c r="G30" s="97">
        <f>IF('P5'!H15=0,"",'P5'!H15)</f>
        <v>105</v>
      </c>
      <c r="H30" s="97">
        <f>IF('P5'!I15=0,"",'P5'!I15)</f>
        <v>110</v>
      </c>
      <c r="I30" s="97">
        <f>IF('P5'!J15=0,"",'P5'!J15)</f>
        <v>113</v>
      </c>
      <c r="J30" s="97">
        <f>IF('P5'!K15=0,"",'P5'!K15)</f>
        <v>145</v>
      </c>
      <c r="K30" s="97">
        <f>IF('P5'!L15=0,"",'P5'!L15)</f>
        <v>156</v>
      </c>
      <c r="L30" s="97">
        <f>IF('P5'!M15=0,"",'P5'!M15)</f>
        <v>-160</v>
      </c>
      <c r="M30" s="97">
        <f>IF('P5'!N15=0,"",'P5'!N15)</f>
        <v>113</v>
      </c>
      <c r="N30" s="97">
        <f>IF('P5'!O15=0,"",'P5'!O15)</f>
        <v>156</v>
      </c>
      <c r="O30" s="97">
        <f>IF('P5'!P15=0,"",'P5'!P15)</f>
        <v>269</v>
      </c>
      <c r="P30" s="94">
        <f>IF('P5'!R15=0,"",'P5'!R15)</f>
        <v>352.32178796851997</v>
      </c>
    </row>
    <row r="31" spans="1:16" s="99" customFormat="1" ht="18">
      <c r="A31" s="90"/>
      <c r="B31" s="91">
        <f>IF('P5'!A20="","",'P5'!A20)</f>
        <v>89</v>
      </c>
      <c r="C31" s="94">
        <f>IF('P5'!B20="","",'P5'!B20)</f>
        <v>83.56</v>
      </c>
      <c r="D31" s="91" t="str">
        <f>IF('P5'!C20="","",'P5'!C20)</f>
        <v>M1</v>
      </c>
      <c r="E31" s="92">
        <f>IF('P5'!D20="","",'P5'!D20)</f>
        <v>31560</v>
      </c>
      <c r="F31" s="93" t="str">
        <f>IF('P5'!F20="","",'P5'!F20)</f>
        <v>Patricio Yanez</v>
      </c>
      <c r="G31" s="97">
        <f>IF('P5'!H20=0,"",'P5'!H20)</f>
        <v>-86</v>
      </c>
      <c r="H31" s="97">
        <f>IF('P5'!I20=0,"",'P5'!I20)</f>
        <v>86</v>
      </c>
      <c r="I31" s="97">
        <f>IF('P5'!J20=0,"",'P5'!J20)</f>
        <v>-90</v>
      </c>
      <c r="J31" s="97">
        <f>IF('P5'!K20=0,"",'P5'!K20)</f>
        <v>115</v>
      </c>
      <c r="K31" s="97">
        <f>IF('P5'!L20=0,"",'P5'!L20)</f>
        <v>119</v>
      </c>
      <c r="L31" s="97">
        <f>IF('P5'!M20=0,"",'P5'!M20)</f>
        <v>-121</v>
      </c>
      <c r="M31" s="97">
        <f>IF('P5'!N20=0,"",'P5'!N20)</f>
        <v>86</v>
      </c>
      <c r="N31" s="97">
        <f>IF('P5'!O20=0,"",'P5'!O20)</f>
        <v>119</v>
      </c>
      <c r="O31" s="97">
        <f>IF('P5'!P20=0,"",'P5'!P20)</f>
        <v>205</v>
      </c>
      <c r="P31" s="94">
        <f>IF('P5'!R20=0,"",'P5'!R20)</f>
        <v>265.76121203255514</v>
      </c>
    </row>
    <row r="32" spans="1:16" s="102" customFormat="1" ht="28">
      <c r="A32" s="89">
        <v>4</v>
      </c>
      <c r="B32" s="206" t="s">
        <v>67</v>
      </c>
      <c r="C32" s="206"/>
      <c r="D32" s="206"/>
      <c r="E32" s="206"/>
      <c r="F32" s="206"/>
      <c r="G32" s="145"/>
      <c r="H32" s="145"/>
      <c r="I32" s="145"/>
      <c r="J32" s="145"/>
      <c r="K32" s="145"/>
      <c r="L32" s="145"/>
      <c r="M32" s="96"/>
      <c r="N32" s="96"/>
      <c r="O32" s="96"/>
      <c r="P32" s="107">
        <f>SUM(P33:P35)</f>
        <v>895.13046561877786</v>
      </c>
    </row>
    <row r="33" spans="1:22" s="99" customFormat="1" ht="18">
      <c r="A33" s="90"/>
      <c r="B33" s="91">
        <f>IF('P1'!A14="","",'P1'!A14)</f>
        <v>96</v>
      </c>
      <c r="C33" s="94">
        <f>IF('P1'!B14="","",'P1'!B14)</f>
        <v>95.4</v>
      </c>
      <c r="D33" s="91" t="str">
        <f>IF('P1'!C14="","",'P1'!C14)</f>
        <v>M7</v>
      </c>
      <c r="E33" s="92">
        <f>IF('P1'!D14="","",'P1'!D14)</f>
        <v>19656</v>
      </c>
      <c r="F33" s="93" t="str">
        <f>IF('P1'!F14="","",'P1'!F14)</f>
        <v>Johan Thonerud</v>
      </c>
      <c r="G33" s="97">
        <f>IF('P1'!H14=0,"",'P1'!H14)</f>
        <v>65</v>
      </c>
      <c r="H33" s="97">
        <f>IF('P1'!I14=0,"",'P1'!I14)</f>
        <v>67</v>
      </c>
      <c r="I33" s="97">
        <f>IF('P1'!J14=0,"",'P1'!J14)</f>
        <v>68</v>
      </c>
      <c r="J33" s="97">
        <f>IF('P1'!K14=0,"",'P1'!K14)</f>
        <v>80</v>
      </c>
      <c r="K33" s="97">
        <f>IF('P1'!L14=0,"",'P1'!L14)</f>
        <v>83</v>
      </c>
      <c r="L33" s="97">
        <f>IF('P1'!M14=0,"",'P1'!M14)</f>
        <v>-86</v>
      </c>
      <c r="M33" s="97">
        <f>IF('P1'!N14=0,"",'P1'!N14)</f>
        <v>68</v>
      </c>
      <c r="N33" s="97">
        <f>IF('P1'!O14=0,"",'P1'!O14)</f>
        <v>83</v>
      </c>
      <c r="O33" s="97">
        <f>IF('P1'!P14=0,"",'P1'!P14)</f>
        <v>151</v>
      </c>
      <c r="P33" s="129">
        <f>IF('P1'!R14=0,"",'P1'!R14)</f>
        <v>310.79125463111649</v>
      </c>
      <c r="V33" s="99" t="s">
        <v>20</v>
      </c>
    </row>
    <row r="34" spans="1:22" s="99" customFormat="1" ht="18">
      <c r="A34" s="90"/>
      <c r="B34" s="91">
        <f>IF('P5'!A19="","",'P5'!A19)</f>
        <v>81</v>
      </c>
      <c r="C34" s="94">
        <f>IF('P5'!B19="","",'P5'!B19)</f>
        <v>79.680000000000007</v>
      </c>
      <c r="D34" s="91" t="str">
        <f>IF('P5'!C19="","",'P5'!C19)</f>
        <v>M1</v>
      </c>
      <c r="E34" s="92">
        <f>IF('P5'!D19="","",'P5'!D19)</f>
        <v>31545</v>
      </c>
      <c r="F34" s="93" t="str">
        <f>IF('P5'!F19="","",'P5'!F19)</f>
        <v>Kristoffer Thonerud</v>
      </c>
      <c r="G34" s="97">
        <f>IF('P5'!H19=0,"",'P5'!H19)</f>
        <v>70</v>
      </c>
      <c r="H34" s="97">
        <f>IF('P5'!I19=0,"",'P5'!I19)</f>
        <v>-75</v>
      </c>
      <c r="I34" s="97">
        <f>IF('P5'!J19=0,"",'P5'!J19)</f>
        <v>-75</v>
      </c>
      <c r="J34" s="97">
        <f>IF('P5'!K19=0,"",'P5'!K19)</f>
        <v>90</v>
      </c>
      <c r="K34" s="97">
        <f>IF('P5'!L19=0,"",'P5'!L19)</f>
        <v>95</v>
      </c>
      <c r="L34" s="97">
        <f>IF('P5'!M19=0,"",'P5'!M19)</f>
        <v>98</v>
      </c>
      <c r="M34" s="97">
        <f>IF('P5'!N19=0,"",'P5'!N19)</f>
        <v>70</v>
      </c>
      <c r="N34" s="97">
        <f>IF('P5'!O19=0,"",'P5'!O19)</f>
        <v>98</v>
      </c>
      <c r="O34" s="97">
        <f>IF('P5'!P19=0,"",'P5'!P19)</f>
        <v>168</v>
      </c>
      <c r="P34" s="94">
        <f>IF('P5'!R19=0,"",'P5'!R19)</f>
        <v>223.03667770038069</v>
      </c>
    </row>
    <row r="35" spans="1:22" s="99" customFormat="1" ht="18">
      <c r="A35" s="90"/>
      <c r="B35" s="91">
        <f>IF('P3'!A15="","",'P3'!A15)</f>
        <v>109</v>
      </c>
      <c r="C35" s="94">
        <f>IF('P3'!B15="","",'P3'!B15)</f>
        <v>102.8</v>
      </c>
      <c r="D35" s="91" t="str">
        <f>IF('P3'!C15="","",'P3'!C15)</f>
        <v>M5</v>
      </c>
      <c r="E35" s="92">
        <f>IF('P3'!D15="","",'P3'!D15)</f>
        <v>24011</v>
      </c>
      <c r="F35" s="93" t="str">
        <f>IF('P3'!F15="","",'P3'!F15)</f>
        <v>Alexander Bahmanyar</v>
      </c>
      <c r="G35" s="97">
        <f>IF('P3'!H15=0,"",'P3'!H15)</f>
        <v>90</v>
      </c>
      <c r="H35" s="97">
        <f>IF('P3'!I15=0,"",'P3'!I15)</f>
        <v>-95</v>
      </c>
      <c r="I35" s="97">
        <f>IF('P3'!J15=0,"",'P3'!J15)</f>
        <v>96</v>
      </c>
      <c r="J35" s="97">
        <f>IF('P3'!K15=0,"",'P3'!K15)</f>
        <v>125</v>
      </c>
      <c r="K35" s="97">
        <f>IF('P3'!L15=0,"",'P3'!L15)</f>
        <v>130</v>
      </c>
      <c r="L35" s="97">
        <f>IF('P3'!M15=0,"",'P3'!M15)</f>
        <v>133</v>
      </c>
      <c r="M35" s="97">
        <f>IF('P3'!N15=0,"",'P3'!N15)</f>
        <v>96</v>
      </c>
      <c r="N35" s="97">
        <f>IF('P3'!O15=0,"",'P3'!O15)</f>
        <v>133</v>
      </c>
      <c r="O35" s="97">
        <f>IF('P3'!P15=0,"",'P3'!P15)</f>
        <v>229</v>
      </c>
      <c r="P35" s="94">
        <f>IF('P3'!R15=0,"",'P3'!R15)</f>
        <v>361.30253328728065</v>
      </c>
    </row>
    <row r="36" spans="1:22" s="102" customFormat="1" ht="28">
      <c r="A36" s="89">
        <v>5</v>
      </c>
      <c r="B36" s="206" t="s">
        <v>73</v>
      </c>
      <c r="C36" s="206"/>
      <c r="D36" s="206"/>
      <c r="E36" s="206"/>
      <c r="F36" s="206"/>
      <c r="G36" s="145"/>
      <c r="H36" s="145"/>
      <c r="I36" s="145"/>
      <c r="J36" s="145"/>
      <c r="K36" s="145"/>
      <c r="L36" s="145"/>
      <c r="M36" s="96"/>
      <c r="N36" s="96"/>
      <c r="O36" s="96"/>
      <c r="P36" s="107">
        <f>SUM(P37:P39)</f>
        <v>802.78375066786066</v>
      </c>
    </row>
    <row r="37" spans="1:22" s="99" customFormat="1" ht="18">
      <c r="A37" s="90"/>
      <c r="B37" s="91">
        <f>IF('P3'!A12="","",'P3'!A12)</f>
        <v>89</v>
      </c>
      <c r="C37" s="94">
        <f>IF('P3'!B12="","",'P3'!B12)</f>
        <v>88.96</v>
      </c>
      <c r="D37" s="91" t="str">
        <f>IF('P3'!C12="","",'P3'!C12)</f>
        <v>M5</v>
      </c>
      <c r="E37" s="92">
        <f>IF('P3'!D12="","",'P3'!D12)</f>
        <v>23829</v>
      </c>
      <c r="F37" s="93" t="str">
        <f>IF('P3'!F12="","",'P3'!F12)</f>
        <v>Dag A. Klinkenberg</v>
      </c>
      <c r="G37" s="97">
        <f>IF('P3'!H12=0,"",'P3'!H12)</f>
        <v>70</v>
      </c>
      <c r="H37" s="97">
        <f>IF('P3'!I12=0,"",'P3'!I12)</f>
        <v>74</v>
      </c>
      <c r="I37" s="97">
        <f>IF('P3'!J12=0,"",'P3'!J12)</f>
        <v>77</v>
      </c>
      <c r="J37" s="97">
        <f>IF('P3'!K12=0,"",'P3'!K12)</f>
        <v>90</v>
      </c>
      <c r="K37" s="97">
        <f>IF('P3'!L12=0,"",'P3'!L12)</f>
        <v>93</v>
      </c>
      <c r="L37" s="97">
        <f>IF('P3'!M12=0,"",'P3'!M12)</f>
        <v>-95</v>
      </c>
      <c r="M37" s="97">
        <f>IF('P3'!N12=0,"",'P3'!N12)</f>
        <v>77</v>
      </c>
      <c r="N37" s="97">
        <f>IF('P3'!O12=0,"",'P3'!O12)</f>
        <v>93</v>
      </c>
      <c r="O37" s="97">
        <f>IF('P3'!P12=0,"",'P3'!P12)</f>
        <v>170</v>
      </c>
      <c r="P37" s="94">
        <f>IF('P3'!R12=0,"",'P3'!R12)</f>
        <v>284.04622974415287</v>
      </c>
    </row>
    <row r="38" spans="1:22" s="99" customFormat="1" ht="18">
      <c r="A38" s="90"/>
      <c r="B38" s="91">
        <f>IF('P5'!A18="","",'P5'!A18)</f>
        <v>89</v>
      </c>
      <c r="C38" s="94">
        <f>IF('P5'!B18="","",'P5'!B18)</f>
        <v>87.92</v>
      </c>
      <c r="D38" s="91" t="str">
        <f>IF('P5'!C18="","",'P5'!C18)</f>
        <v>M2</v>
      </c>
      <c r="E38" s="92">
        <f>IF('P5'!D18="","",'P5'!D18)</f>
        <v>28503</v>
      </c>
      <c r="F38" s="93" t="str">
        <f>IF('P5'!F18="","",'P5'!F18)</f>
        <v>Juraj Szigeti</v>
      </c>
      <c r="G38" s="97">
        <f>IF('P5'!H18=0,"",'P5'!H18)</f>
        <v>75</v>
      </c>
      <c r="H38" s="97">
        <f>IF('P5'!I18=0,"",'P5'!I18)</f>
        <v>80</v>
      </c>
      <c r="I38" s="97">
        <f>IF('P5'!J18=0,"",'P5'!J18)</f>
        <v>85</v>
      </c>
      <c r="J38" s="97">
        <f>IF('P5'!K18=0,"",'P5'!K18)</f>
        <v>91</v>
      </c>
      <c r="K38" s="97">
        <f>IF('P5'!L18=0,"",'P5'!L18)</f>
        <v>97</v>
      </c>
      <c r="L38" s="97">
        <f>IF('P5'!M18=0,"",'P5'!M18)</f>
        <v>-102</v>
      </c>
      <c r="M38" s="97">
        <f>IF('P5'!N18=0,"",'P5'!N18)</f>
        <v>85</v>
      </c>
      <c r="N38" s="97">
        <f>IF('P5'!O18=0,"",'P5'!O18)</f>
        <v>97</v>
      </c>
      <c r="O38" s="97">
        <f>IF('P5'!P18=0,"",'P5'!P18)</f>
        <v>182</v>
      </c>
      <c r="P38" s="94">
        <f>IF('P5'!R18=0,"",'P5'!R18)</f>
        <v>252.94303744044009</v>
      </c>
    </row>
    <row r="39" spans="1:22" s="99" customFormat="1" ht="18">
      <c r="A39" s="90"/>
      <c r="B39" s="91">
        <f>IF('P5'!A21="","",'P5'!A21)</f>
        <v>109</v>
      </c>
      <c r="C39" s="94">
        <f>IF('P5'!B21="","",'P5'!B21)</f>
        <v>102.96</v>
      </c>
      <c r="D39" s="91" t="str">
        <f>IF('P5'!C21="","",'P5'!C21)</f>
        <v>M1</v>
      </c>
      <c r="E39" s="92">
        <f>IF('P5'!D21="","",'P5'!D21)</f>
        <v>31049</v>
      </c>
      <c r="F39" s="93" t="str">
        <f>IF('P5'!F21="","",'P5'!F21)</f>
        <v>Tor Fåfeng</v>
      </c>
      <c r="G39" s="97">
        <f>IF('P5'!H21=0,"",'P5'!H21)</f>
        <v>90</v>
      </c>
      <c r="H39" s="97">
        <f>IF('P5'!I21=0,"",'P5'!I21)</f>
        <v>102</v>
      </c>
      <c r="I39" s="97">
        <f>IF('P5'!J21=0,"",'P5'!J21)</f>
        <v>105</v>
      </c>
      <c r="J39" s="97">
        <f>IF('P5'!K21=0,"",'P5'!K21)</f>
        <v>100</v>
      </c>
      <c r="K39" s="97">
        <f>IF('P5'!L21=0,"",'P5'!L21)</f>
        <v>111</v>
      </c>
      <c r="L39" s="97">
        <f>IF('P5'!M21=0,"",'P5'!M21)</f>
        <v>116</v>
      </c>
      <c r="M39" s="97">
        <f>IF('P5'!N21=0,"",'P5'!N21)</f>
        <v>105</v>
      </c>
      <c r="N39" s="97">
        <f>IF('P5'!O21=0,"",'P5'!O21)</f>
        <v>116</v>
      </c>
      <c r="O39" s="97">
        <f>IF('P5'!P21=0,"",'P5'!P21)</f>
        <v>221</v>
      </c>
      <c r="P39" s="94">
        <f>IF('P5'!R21=0,"",'P5'!R21)</f>
        <v>265.79448348326758</v>
      </c>
    </row>
    <row r="40" spans="1:22" s="102" customFormat="1" ht="28">
      <c r="A40" s="89">
        <v>6</v>
      </c>
      <c r="B40" s="206" t="s">
        <v>74</v>
      </c>
      <c r="C40" s="206"/>
      <c r="D40" s="206"/>
      <c r="E40" s="206"/>
      <c r="F40" s="206"/>
      <c r="G40" s="131"/>
      <c r="H40" s="131"/>
      <c r="I40" s="131"/>
      <c r="J40" s="131"/>
      <c r="K40" s="131"/>
      <c r="L40" s="131"/>
      <c r="M40" s="96"/>
      <c r="N40" s="96"/>
      <c r="O40" s="96"/>
      <c r="P40" s="107">
        <f>SUM(P41:P43)</f>
        <v>729.78250397857119</v>
      </c>
    </row>
    <row r="41" spans="1:22" s="99" customFormat="1" ht="18">
      <c r="A41" s="90"/>
      <c r="B41" s="91">
        <f>IF('P5'!A9="","",'P5'!A9)</f>
        <v>89</v>
      </c>
      <c r="C41" s="94">
        <f>IF('P5'!B9="","",'P5'!B9)</f>
        <v>88.06</v>
      </c>
      <c r="D41" s="91" t="str">
        <f>IF('P5'!C9="","",'P5'!C9)</f>
        <v>M3</v>
      </c>
      <c r="E41" s="92">
        <f>IF('P5'!D9="","",'P5'!D9)</f>
        <v>26977</v>
      </c>
      <c r="F41" s="93" t="str">
        <f>IF('P5'!F9="","",'P5'!F9)</f>
        <v>Endre Dolata Gundersen</v>
      </c>
      <c r="G41" s="97">
        <f>IF('P5'!H9=0,"",'P5'!H9)</f>
        <v>65</v>
      </c>
      <c r="H41" s="97">
        <f>IF('P5'!I9=0,"",'P5'!I9)</f>
        <v>70</v>
      </c>
      <c r="I41" s="97">
        <f>IF('P5'!J9=0,"",'P5'!J9)</f>
        <v>-75</v>
      </c>
      <c r="J41" s="97">
        <f>IF('P5'!K9=0,"",'P5'!K9)</f>
        <v>85</v>
      </c>
      <c r="K41" s="97">
        <f>IF('P5'!L9=0,"",'P5'!L9)</f>
        <v>-90</v>
      </c>
      <c r="L41" s="97">
        <f>IF('P5'!M9=0,"",'P5'!M9)</f>
        <v>-90</v>
      </c>
      <c r="M41" s="97">
        <f>IF('P5'!N9=0,"",'P5'!N9)</f>
        <v>70</v>
      </c>
      <c r="N41" s="97">
        <f>IF('P5'!O9=0,"",'P5'!O9)</f>
        <v>85</v>
      </c>
      <c r="O41" s="97">
        <f>IF('P5'!P9=0,"",'P5'!P9)</f>
        <v>155</v>
      </c>
      <c r="P41" s="94">
        <f>IF('P5'!R9=0,"",'P5'!R9)</f>
        <v>228.66143254280041</v>
      </c>
    </row>
    <row r="42" spans="1:22" s="99" customFormat="1" ht="18">
      <c r="A42" s="90"/>
      <c r="B42" s="91">
        <f>IF('P5'!A12="","",'P5'!A12)</f>
        <v>96</v>
      </c>
      <c r="C42" s="94">
        <f>IF('P5'!B12="","",'P5'!B12)</f>
        <v>93.38</v>
      </c>
      <c r="D42" s="91" t="str">
        <f>IF('P5'!C12="","",'P5'!C12)</f>
        <v>M3</v>
      </c>
      <c r="E42" s="92">
        <f>IF('P5'!D12="","",'P5'!D12)</f>
        <v>27068</v>
      </c>
      <c r="F42" s="93" t="str">
        <f>IF('P5'!F12="","",'P5'!F12)</f>
        <v>Gard Hauge</v>
      </c>
      <c r="G42" s="97">
        <f>IF('P5'!H12=0,"",'P5'!H12)</f>
        <v>80</v>
      </c>
      <c r="H42" s="97">
        <f>IF('P5'!I12=0,"",'P5'!I12)</f>
        <v>85</v>
      </c>
      <c r="I42" s="97">
        <f>IF('P5'!J12=0,"",'P5'!J12)</f>
        <v>90</v>
      </c>
      <c r="J42" s="97">
        <f>IF('P5'!K12=0,"",'P5'!K12)</f>
        <v>105</v>
      </c>
      <c r="K42" s="97">
        <f>IF('P5'!L12=0,"",'P5'!L12)</f>
        <v>112</v>
      </c>
      <c r="L42" s="97">
        <f>IF('P5'!M12=0,"",'P5'!M12)</f>
        <v>-120</v>
      </c>
      <c r="M42" s="97">
        <f>IF('P5'!N12=0,"",'P5'!N12)</f>
        <v>90</v>
      </c>
      <c r="N42" s="97">
        <f>IF('P5'!O12=0,"",'P5'!O12)</f>
        <v>112</v>
      </c>
      <c r="O42" s="97">
        <f>IF('P5'!P12=0,"",'P5'!P12)</f>
        <v>202</v>
      </c>
      <c r="P42" s="94">
        <f>IF('P5'!R12=0,"",'P5'!R12)</f>
        <v>287.10233176445047</v>
      </c>
    </row>
    <row r="43" spans="1:22" s="99" customFormat="1" ht="18">
      <c r="A43" s="90"/>
      <c r="B43" s="91">
        <f>IF('P5'!A14="","",'P5'!A14)</f>
        <v>102</v>
      </c>
      <c r="C43" s="94">
        <f>IF('P5'!B14="","",'P5'!B14)</f>
        <v>97.56</v>
      </c>
      <c r="D43" s="91" t="str">
        <f>IF('P5'!C14="","",'P5'!C14)</f>
        <v>M3</v>
      </c>
      <c r="E43" s="92">
        <f>IF('P5'!D14="","",'P5'!D14)</f>
        <v>28020</v>
      </c>
      <c r="F43" s="93" t="str">
        <f>IF('P5'!F14="","",'P5'!F14)</f>
        <v>Sigurd Vedøy</v>
      </c>
      <c r="G43" s="97">
        <f>IF('P5'!H14=0,"",'P5'!H14)</f>
        <v>67</v>
      </c>
      <c r="H43" s="97">
        <f>IF('P5'!I14=0,"",'P5'!I14)</f>
        <v>-72</v>
      </c>
      <c r="I43" s="97">
        <f>IF('P5'!J14=0,"",'P5'!J14)</f>
        <v>-72</v>
      </c>
      <c r="J43" s="97">
        <f>IF('P5'!K14=0,"",'P5'!K14)</f>
        <v>80</v>
      </c>
      <c r="K43" s="97">
        <f>IF('P5'!L14=0,"",'P5'!L14)</f>
        <v>85</v>
      </c>
      <c r="L43" s="97">
        <f>IF('P5'!M14=0,"",'P5'!M14)</f>
        <v>90</v>
      </c>
      <c r="M43" s="97">
        <f>IF('P5'!N14=0,"",'P5'!N14)</f>
        <v>67</v>
      </c>
      <c r="N43" s="97">
        <f>IF('P5'!O14=0,"",'P5'!O14)</f>
        <v>90</v>
      </c>
      <c r="O43" s="97">
        <f>IF('P5'!P14=0,"",'P5'!P14)</f>
        <v>157</v>
      </c>
      <c r="P43" s="94">
        <f>IF('P5'!R14=0,"",'P5'!R14)</f>
        <v>214.01873967132028</v>
      </c>
    </row>
    <row r="44" spans="1:22" s="102" customFormat="1" ht="28">
      <c r="A44" s="89">
        <v>7</v>
      </c>
      <c r="B44" s="206" t="s">
        <v>68</v>
      </c>
      <c r="C44" s="206"/>
      <c r="D44" s="206"/>
      <c r="E44" s="206"/>
      <c r="F44" s="206"/>
      <c r="G44" s="145"/>
      <c r="H44" s="145"/>
      <c r="I44" s="145"/>
      <c r="J44" s="145"/>
      <c r="K44" s="145"/>
      <c r="L44" s="145"/>
      <c r="M44" s="96"/>
      <c r="N44" s="96"/>
      <c r="O44" s="96"/>
      <c r="P44" s="107">
        <f>SUM(P45:P47)</f>
        <v>610.21783842452044</v>
      </c>
    </row>
    <row r="45" spans="1:22" s="99" customFormat="1" ht="18">
      <c r="A45" s="90"/>
      <c r="B45" s="91">
        <f>IF('P1'!A17="","",'P1'!A17)</f>
        <v>102</v>
      </c>
      <c r="C45" s="94">
        <f>IF('P1'!B17="","",'P1'!B17)</f>
        <v>101.42</v>
      </c>
      <c r="D45" s="91" t="str">
        <f>IF('P1'!C17="","",'P1'!C17)</f>
        <v>M6</v>
      </c>
      <c r="E45" s="92">
        <f>IF('P1'!D17="","",'P1'!D17)</f>
        <v>21342</v>
      </c>
      <c r="F45" s="93" t="str">
        <f>IF('P1'!F17="","",'P1'!F17)</f>
        <v>Pål Andersen</v>
      </c>
      <c r="G45" s="97">
        <f>IF('P1'!H17=0,"",'P1'!H17)</f>
        <v>55</v>
      </c>
      <c r="H45" s="97">
        <f>IF('P1'!I17=0,"",'P1'!I17)</f>
        <v>-59</v>
      </c>
      <c r="I45" s="97">
        <f>IF('P1'!J17=0,"",'P1'!J17)</f>
        <v>-59</v>
      </c>
      <c r="J45" s="97">
        <f>IF('P1'!K17=0,"",'P1'!K17)</f>
        <v>65</v>
      </c>
      <c r="K45" s="97">
        <f>IF('P1'!L17=0,"",'P1'!L17)</f>
        <v>-69</v>
      </c>
      <c r="L45" s="97">
        <f>IF('P1'!M17=0,"",'P1'!M17)</f>
        <v>-71</v>
      </c>
      <c r="M45" s="97">
        <f>IF('P1'!N17=0,"",'P1'!N17)</f>
        <v>55</v>
      </c>
      <c r="N45" s="97">
        <f>IF('P1'!O17=0,"",'P1'!O17)</f>
        <v>65</v>
      </c>
      <c r="O45" s="97">
        <f>IF('P1'!P17=0,"",'P1'!P17)</f>
        <v>120</v>
      </c>
      <c r="P45" s="129">
        <f>IF('P1'!R17=0,"",'P1'!R17)</f>
        <v>215.65402074075593</v>
      </c>
    </row>
    <row r="46" spans="1:22" s="99" customFormat="1" ht="18">
      <c r="A46" s="90"/>
      <c r="B46" s="91">
        <f>IF('P3'!A17="","",'P3'!A17)</f>
        <v>102</v>
      </c>
      <c r="C46" s="94">
        <f>IF('P3'!B17="","",'P3'!B17)</f>
        <v>99.94</v>
      </c>
      <c r="D46" s="91" t="str">
        <f>IF('P3'!C17="","",'P3'!C17)</f>
        <v>M4</v>
      </c>
      <c r="E46" s="92">
        <f>IF('P3'!D17="","",'P3'!D17)</f>
        <v>26186</v>
      </c>
      <c r="F46" s="93" t="str">
        <f>IF('P3'!F17="","",'P3'!F17)</f>
        <v>Cornelius Wiedwang</v>
      </c>
      <c r="G46" s="97">
        <f>IF('P3'!H17=0,"",'P3'!H17)</f>
        <v>60</v>
      </c>
      <c r="H46" s="97">
        <f>IF('P3'!I17=0,"",'P3'!I17)</f>
        <v>65</v>
      </c>
      <c r="I46" s="97">
        <f>IF('P3'!J17=0,"",'P3'!J17)</f>
        <v>-70</v>
      </c>
      <c r="J46" s="97">
        <f>IF('P3'!K17=0,"",'P3'!K17)</f>
        <v>70</v>
      </c>
      <c r="K46" s="97">
        <f>IF('P3'!L17=0,"",'P3'!L17)</f>
        <v>75</v>
      </c>
      <c r="L46" s="97">
        <f>IF('P3'!M17=0,"",'P3'!M17)</f>
        <v>80</v>
      </c>
      <c r="M46" s="97">
        <f>IF('P3'!N17=0,"",'P3'!N17)</f>
        <v>65</v>
      </c>
      <c r="N46" s="97">
        <f>IF('P3'!O17=0,"",'P3'!O17)</f>
        <v>80</v>
      </c>
      <c r="O46" s="97">
        <f>IF('P3'!P17=0,"",'P3'!P17)</f>
        <v>145</v>
      </c>
      <c r="P46" s="94">
        <f>IF('P3'!R17=0,"",'P3'!R17)</f>
        <v>208.58381768376455</v>
      </c>
    </row>
    <row r="47" spans="1:22" s="99" customFormat="1" ht="18">
      <c r="A47" s="90"/>
      <c r="B47" s="91">
        <f>IF('P4'!A11="","",'P4'!A11)</f>
        <v>59</v>
      </c>
      <c r="C47" s="94">
        <f>IF('P4'!B11="","",'P4'!B11)</f>
        <v>57.95</v>
      </c>
      <c r="D47" s="91" t="str">
        <f>IF('P4'!C11="","",'P4'!C11)</f>
        <v>K1</v>
      </c>
      <c r="E47" s="92">
        <f>IF('P4'!D11="","",'P4'!D11)</f>
        <v>31446</v>
      </c>
      <c r="F47" s="93" t="str">
        <f>IF('P4'!F11="","",'P4'!F11)</f>
        <v>Nicole Asmann</v>
      </c>
      <c r="G47" s="97">
        <f>IF('P4'!H11=0,"",'P4'!H11)</f>
        <v>46</v>
      </c>
      <c r="H47" s="97">
        <f>IF('P4'!I11=0,"",'P4'!I11)</f>
        <v>48</v>
      </c>
      <c r="I47" s="97">
        <f>IF('P4'!J11=0,"",'P4'!J11)</f>
        <v>51</v>
      </c>
      <c r="J47" s="97">
        <f>IF('P4'!K11=0,"",'P4'!K11)</f>
        <v>64</v>
      </c>
      <c r="K47" s="97">
        <f>IF('P4'!L11=0,"",'P4'!L11)</f>
        <v>-67</v>
      </c>
      <c r="L47" s="97">
        <f>IF('P4'!M11=0,"",'P4'!M11)</f>
        <v>-67</v>
      </c>
      <c r="M47" s="97">
        <f>IF('P4'!N11=0,"",'P4'!N11)</f>
        <v>51</v>
      </c>
      <c r="N47" s="97">
        <f>IF('P4'!O11=0,"",'P4'!O11)</f>
        <v>64</v>
      </c>
      <c r="O47" s="97">
        <f>IF('P4'!P11=0,"",'P4'!P11)</f>
        <v>115</v>
      </c>
      <c r="P47" s="94">
        <v>185.98</v>
      </c>
    </row>
    <row r="48" spans="1:22" s="99" customFormat="1" ht="18">
      <c r="A48" s="90"/>
      <c r="B48" s="91" t="str">
        <f>IF('P4'!A16="","",'P4'!A16)</f>
        <v/>
      </c>
      <c r="C48" s="94" t="str">
        <f>IF('P4'!B16="","",'P4'!B16)</f>
        <v/>
      </c>
      <c r="D48" s="91" t="str">
        <f>IF('P4'!C16="","",'P4'!C16)</f>
        <v/>
      </c>
      <c r="E48" s="92" t="str">
        <f>IF('P4'!D16="","",'P4'!D16)</f>
        <v/>
      </c>
      <c r="F48" s="93" t="str">
        <f>IF('P4'!F16="","",'P4'!F16)</f>
        <v/>
      </c>
      <c r="G48" s="97" t="str">
        <f>IF('P4'!H16=0,"",'P4'!H16)</f>
        <v/>
      </c>
      <c r="H48" s="97" t="str">
        <f>IF('P4'!I16=0,"",'P4'!I16)</f>
        <v/>
      </c>
      <c r="I48" s="97" t="str">
        <f>IF('P4'!J16=0,"",'P4'!J16)</f>
        <v/>
      </c>
      <c r="J48" s="97" t="str">
        <f>IF('P4'!K16=0,"",'P4'!K16)</f>
        <v/>
      </c>
      <c r="K48" s="97" t="str">
        <f>IF('P4'!L16=0,"",'P4'!L16)</f>
        <v/>
      </c>
      <c r="L48" s="97" t="str">
        <f>IF('P4'!M16=0,"",'P4'!M16)</f>
        <v/>
      </c>
      <c r="M48" s="97" t="str">
        <f>IF('P4'!N16=0,"",'P4'!N16)</f>
        <v/>
      </c>
      <c r="N48" s="97" t="str">
        <f>IF('P4'!O16=0,"",'P4'!O16)</f>
        <v/>
      </c>
      <c r="O48" s="97" t="str">
        <f>IF('P4'!P16=0,"",'P4'!P16)</f>
        <v/>
      </c>
      <c r="P48" s="94" t="str">
        <f>IF('P4'!R16=0,"",'P4'!R16)</f>
        <v/>
      </c>
    </row>
    <row r="49" spans="1:18" s="99" customFormat="1" ht="18">
      <c r="A49" s="90"/>
      <c r="B49" s="91" t="str">
        <f>IF('P4'!A17="","",'P4'!A17)</f>
        <v/>
      </c>
      <c r="C49" s="94" t="str">
        <f>IF('P4'!B17="","",'P4'!B17)</f>
        <v/>
      </c>
      <c r="D49" s="91" t="str">
        <f>IF('P4'!C17="","",'P4'!C17)</f>
        <v/>
      </c>
      <c r="E49" s="92" t="str">
        <f>IF('P4'!D17="","",'P4'!D17)</f>
        <v/>
      </c>
      <c r="F49" s="93" t="str">
        <f>IF('P4'!F17="","",'P4'!F17)</f>
        <v/>
      </c>
      <c r="G49" s="97" t="str">
        <f>IF('P4'!H17=0,"",'P4'!H17)</f>
        <v/>
      </c>
      <c r="H49" s="97" t="str">
        <f>IF('P4'!I17=0,"",'P4'!I17)</f>
        <v/>
      </c>
      <c r="I49" s="97" t="str">
        <f>IF('P4'!J17=0,"",'P4'!J17)</f>
        <v/>
      </c>
      <c r="J49" s="97" t="str">
        <f>IF('P4'!K17=0,"",'P4'!K17)</f>
        <v/>
      </c>
      <c r="K49" s="97" t="str">
        <f>IF('P4'!L17=0,"",'P4'!L17)</f>
        <v/>
      </c>
      <c r="L49" s="97" t="str">
        <f>IF('P4'!M17=0,"",'P4'!M17)</f>
        <v/>
      </c>
      <c r="M49" s="97" t="str">
        <f>IF('P4'!N17=0,"",'P4'!N17)</f>
        <v/>
      </c>
      <c r="N49" s="97" t="str">
        <f>IF('P4'!O17=0,"",'P4'!O17)</f>
        <v/>
      </c>
      <c r="O49" s="97" t="str">
        <f>IF('P4'!P17=0,"",'P4'!P17)</f>
        <v/>
      </c>
      <c r="P49" s="94" t="str">
        <f>IF('P4'!R17=0,"",'P4'!R17)</f>
        <v/>
      </c>
    </row>
    <row r="50" spans="1:18" s="99" customFormat="1" ht="18">
      <c r="A50" s="90"/>
      <c r="B50" s="91">
        <f>IF('P3'!A18="","",'P3'!A18)</f>
        <v>102</v>
      </c>
      <c r="C50" s="94">
        <f>IF('P3'!B18="","",'P3'!B18)</f>
        <v>98.18</v>
      </c>
      <c r="D50" s="91" t="str">
        <f>IF('P3'!C18="","",'P3'!C18)</f>
        <v>M4</v>
      </c>
      <c r="E50" s="92">
        <f>IF('P3'!D18="","",'P3'!D18)</f>
        <v>25021</v>
      </c>
      <c r="F50" s="93" t="str">
        <f>IF('P3'!F18="","",'P3'!F18)</f>
        <v>Dag Rønnevik</v>
      </c>
      <c r="G50" s="97">
        <f>IF('P3'!H18=0,"",'P3'!H18)</f>
        <v>65</v>
      </c>
      <c r="H50" s="97">
        <f>IF('P3'!I18=0,"",'P3'!I18)</f>
        <v>72</v>
      </c>
      <c r="I50" s="97">
        <f>IF('P3'!J18=0,"",'P3'!J18)</f>
        <v>77</v>
      </c>
      <c r="J50" s="97">
        <f>IF('P3'!K18=0,"",'P3'!K18)</f>
        <v>90</v>
      </c>
      <c r="K50" s="97">
        <f>IF('P3'!L18=0,"",'P3'!L18)</f>
        <v>103</v>
      </c>
      <c r="L50" s="97">
        <f>IF('P3'!M18=0,"",'P3'!M18)</f>
        <v>105</v>
      </c>
      <c r="M50" s="97">
        <f>IF('P3'!N18=0,"",'P3'!N18)</f>
        <v>77</v>
      </c>
      <c r="N50" s="97">
        <f>IF('P3'!O18=0,"",'P3'!O18)</f>
        <v>105</v>
      </c>
      <c r="O50" s="97">
        <f>IF('P3'!P18=0,"",'P3'!P18)</f>
        <v>182</v>
      </c>
      <c r="P50" s="94">
        <f>IF('P3'!R18=0,"",'P3'!R18)</f>
        <v>276.55714647849248</v>
      </c>
    </row>
    <row r="51" spans="1:18" s="99" customFormat="1" ht="18">
      <c r="A51" s="90"/>
      <c r="B51" s="91">
        <f>IF('P3'!A14="","",'P3'!A14)</f>
        <v>89</v>
      </c>
      <c r="C51" s="94">
        <f>IF('P3'!B14="","",'P3'!B14)</f>
        <v>88.66</v>
      </c>
      <c r="D51" s="91" t="str">
        <f>IF('P3'!C14="","",'P3'!C14)</f>
        <v>M5</v>
      </c>
      <c r="E51" s="92">
        <f>IF('P3'!D14="","",'P3'!D14)</f>
        <v>24304</v>
      </c>
      <c r="F51" s="93" t="str">
        <f>IF('P3'!F14="","",'P3'!F14)</f>
        <v>Frode Thorsås</v>
      </c>
      <c r="G51" s="97">
        <f>IF('P3'!H14=0,"",'P3'!H14)</f>
        <v>-73</v>
      </c>
      <c r="H51" s="97">
        <f>IF('P3'!I14=0,"",'P3'!I14)</f>
        <v>74</v>
      </c>
      <c r="I51" s="97">
        <f>IF('P3'!J14=0,"",'P3'!J14)</f>
        <v>76</v>
      </c>
      <c r="J51" s="97">
        <f>IF('P3'!K14=0,"",'P3'!K14)</f>
        <v>-92</v>
      </c>
      <c r="K51" s="97">
        <f>IF('P3'!L14=0,"",'P3'!L14)</f>
        <v>-93</v>
      </c>
      <c r="L51" s="97">
        <f>IF('P3'!M14=0,"",'P3'!M14)</f>
        <v>-93</v>
      </c>
      <c r="M51" s="97">
        <f>IF('P3'!N14=0,"",'P3'!N14)</f>
        <v>76</v>
      </c>
      <c r="N51" s="97" t="str">
        <f>IF('P3'!O14=0,"",'P3'!O14)</f>
        <v/>
      </c>
      <c r="O51" s="97" t="str">
        <f>IF('P3'!P14=0,"",'P3'!P14)</f>
        <v/>
      </c>
      <c r="P51" s="94" t="str">
        <f>IF('P3'!R14=0,"",'P3'!R14)</f>
        <v/>
      </c>
    </row>
    <row r="52" spans="1:18" s="99" customFormat="1" ht="18">
      <c r="A52" s="90"/>
      <c r="B52" s="91">
        <f>IF('P5'!A17="","",'P5'!A17)</f>
        <v>81</v>
      </c>
      <c r="C52" s="94">
        <f>IF('P5'!B17="","",'P5'!B17)</f>
        <v>78.819999999999993</v>
      </c>
      <c r="D52" s="91" t="str">
        <f>IF('P5'!C17="","",'P5'!C17)</f>
        <v>M2</v>
      </c>
      <c r="E52" s="92">
        <f>IF('P5'!D17="","",'P5'!D17)</f>
        <v>28814</v>
      </c>
      <c r="F52" s="93" t="str">
        <f>IF('P5'!F17="","",'P5'!F17)</f>
        <v>Robert Grønland</v>
      </c>
      <c r="G52" s="97">
        <f>IF('P5'!H17=0,"",'P5'!H17)</f>
        <v>70</v>
      </c>
      <c r="H52" s="97">
        <f>IF('P5'!I17=0,"",'P5'!I17)</f>
        <v>75</v>
      </c>
      <c r="I52" s="97">
        <f>IF('P5'!J17=0,"",'P5'!J17)</f>
        <v>79</v>
      </c>
      <c r="J52" s="97">
        <f>IF('P5'!K17=0,"",'P5'!K17)</f>
        <v>95</v>
      </c>
      <c r="K52" s="97">
        <f>IF('P5'!L17=0,"",'P5'!L17)</f>
        <v>105</v>
      </c>
      <c r="L52" s="97">
        <f>IF('P5'!M17=0,"",'P5'!M17)</f>
        <v>110</v>
      </c>
      <c r="M52" s="97">
        <f>IF('P5'!N17=0,"",'P5'!N17)</f>
        <v>79</v>
      </c>
      <c r="N52" s="97">
        <f>IF('P5'!O17=0,"",'P5'!O17)</f>
        <v>110</v>
      </c>
      <c r="O52" s="97">
        <f>IF('P5'!P17=0,"",'P5'!P17)</f>
        <v>189</v>
      </c>
      <c r="P52" s="94">
        <f>IF('P5'!R17=0,"",'P5'!R17)</f>
        <v>277.03179170734262</v>
      </c>
    </row>
    <row r="53" spans="1:18" s="99" customFormat="1" ht="18">
      <c r="A53" s="90"/>
      <c r="B53" s="91">
        <f>IF('P4'!A12="","",'P4'!A12)</f>
        <v>59</v>
      </c>
      <c r="C53" s="94">
        <f>IF('P4'!B12="","",'P4'!B12)</f>
        <v>57.89</v>
      </c>
      <c r="D53" s="91" t="str">
        <f>IF('P4'!C12="","",'P4'!C12)</f>
        <v>K1</v>
      </c>
      <c r="E53" s="92">
        <f>IF('P4'!D12="","",'P4'!D12)</f>
        <v>31091</v>
      </c>
      <c r="F53" s="93" t="str">
        <f>IF('P4'!F12="","",'P4'!F12)</f>
        <v>Tinna Marína Jónsdóttir⁠</v>
      </c>
      <c r="G53" s="97">
        <f>IF('P4'!H12=0,"",'P4'!H12)</f>
        <v>45</v>
      </c>
      <c r="H53" s="97">
        <f>IF('P4'!I12=0,"",'P4'!I12)</f>
        <v>48</v>
      </c>
      <c r="I53" s="97">
        <f>IF('P4'!J12=0,"",'P4'!J12)</f>
        <v>51</v>
      </c>
      <c r="J53" s="97">
        <f>IF('P4'!K12=0,"",'P4'!K12)</f>
        <v>63</v>
      </c>
      <c r="K53" s="97">
        <f>IF('P4'!L12=0,"",'P4'!L12)</f>
        <v>67</v>
      </c>
      <c r="L53" s="97">
        <f>IF('P4'!M12=0,"",'P4'!M12)</f>
        <v>71</v>
      </c>
      <c r="M53" s="97">
        <f>IF('P4'!N12=0,"",'P4'!N12)</f>
        <v>51</v>
      </c>
      <c r="N53" s="97">
        <f>IF('P4'!O12=0,"",'P4'!O12)</f>
        <v>71</v>
      </c>
      <c r="O53" s="97">
        <f>IF('P4'!P12=0,"",'P4'!P12)</f>
        <v>122</v>
      </c>
      <c r="P53" s="94">
        <f>IF('P4'!R12=0,"",'P4'!R12)</f>
        <v>185.08990384948629</v>
      </c>
    </row>
    <row r="54" spans="1:18" s="100" customFormat="1" ht="18">
      <c r="A54" s="90"/>
      <c r="B54" s="91">
        <f>IF('P1'!A10="","",'P1'!A10)</f>
        <v>73</v>
      </c>
      <c r="C54" s="94">
        <f>IF('P1'!B10="","",'P1'!B10)</f>
        <v>71.42</v>
      </c>
      <c r="D54" s="91" t="str">
        <f>IF('P1'!C10="","",'P1'!C10)</f>
        <v>M9</v>
      </c>
      <c r="E54" s="92">
        <f>IF('P1'!D10="","",'P1'!D10)</f>
        <v>16169</v>
      </c>
      <c r="F54" s="93" t="str">
        <f>IF('P1'!F10="","",'P1'!F10)</f>
        <v>Kåre Sagmyr</v>
      </c>
      <c r="G54" s="97">
        <f>IF('P1'!H10=0,"",'P1'!H10)</f>
        <v>40</v>
      </c>
      <c r="H54" s="97">
        <f>IF('P1'!I10=0,"",'P1'!I10)</f>
        <v>-45</v>
      </c>
      <c r="I54" s="97">
        <f>IF('P1'!J10=0,"",'P1'!J10)</f>
        <v>45</v>
      </c>
      <c r="J54" s="97">
        <f>IF('P1'!K10=0,"",'P1'!K10)</f>
        <v>50</v>
      </c>
      <c r="K54" s="97">
        <f>IF('P1'!L10=0,"",'P1'!L10)</f>
        <v>-55</v>
      </c>
      <c r="L54" s="97">
        <f>IF('P1'!M10=0,"",'P1'!M10)</f>
        <v>55</v>
      </c>
      <c r="M54" s="97">
        <f>IF('P1'!N10=0,"",'P1'!N10)</f>
        <v>45</v>
      </c>
      <c r="N54" s="97">
        <f>IF('P1'!O10=0,"",'P1'!O10)</f>
        <v>55</v>
      </c>
      <c r="O54" s="97">
        <f>IF('P1'!P10=0,"",'P1'!P10)</f>
        <v>100</v>
      </c>
      <c r="P54" s="129">
        <f>IF('P1'!R10=0,"",'P1'!R10)</f>
        <v>304.17509977764877</v>
      </c>
    </row>
    <row r="55" spans="1:18" s="99" customFormat="1" ht="18">
      <c r="A55" s="90"/>
      <c r="B55" s="91">
        <f>IF('P2'!A11="","",'P2'!A11)</f>
        <v>81</v>
      </c>
      <c r="C55" s="94">
        <f>IF('P2'!B11="","",'P2'!B11)</f>
        <v>76.34</v>
      </c>
      <c r="D55" s="91" t="str">
        <f>IF('P2'!C11="","",'P2'!C11)</f>
        <v>K3</v>
      </c>
      <c r="E55" s="92">
        <f>IF('P2'!D11="","",'P2'!D11)</f>
        <v>26679</v>
      </c>
      <c r="F55" s="93" t="str">
        <f>IF('P2'!F11="","",'P2'!F11)</f>
        <v>Hege Norman</v>
      </c>
      <c r="G55" s="97">
        <f>IF('P2'!H11=0,"",'P2'!H11)</f>
        <v>35</v>
      </c>
      <c r="H55" s="97">
        <f>IF('P2'!I11=0,"",'P2'!I11)</f>
        <v>-38</v>
      </c>
      <c r="I55" s="97">
        <f>IF('P2'!J11=0,"",'P2'!J11)</f>
        <v>-40</v>
      </c>
      <c r="J55" s="97">
        <f>IF('P2'!K11=0,"",'P2'!K11)</f>
        <v>45</v>
      </c>
      <c r="K55" s="97">
        <f>IF('P2'!L11=0,"",'P2'!L11)</f>
        <v>-50</v>
      </c>
      <c r="L55" s="97">
        <f>IF('P2'!M11=0,"",'P2'!M11)</f>
        <v>-55</v>
      </c>
      <c r="M55" s="97">
        <f>IF('P2'!N11=0,"",'P2'!N11)</f>
        <v>35</v>
      </c>
      <c r="N55" s="97">
        <f>IF('P2'!O11=0,"",'P2'!O11)</f>
        <v>45</v>
      </c>
      <c r="O55" s="97">
        <f>IF('P2'!P11=0,"",'P2'!P11)</f>
        <v>80</v>
      </c>
      <c r="P55" s="94">
        <f>IF('P2'!R11=0,"",'P2'!R11)</f>
        <v>124.06936951728338</v>
      </c>
    </row>
    <row r="56" spans="1:18" s="99" customFormat="1" ht="18">
      <c r="A56" s="90"/>
      <c r="B56" s="91">
        <f>IF('P2'!A15="","",'P2'!A15)</f>
        <v>64</v>
      </c>
      <c r="C56" s="94">
        <f>IF('P2'!B15="","",'P2'!B15)</f>
        <v>62.53</v>
      </c>
      <c r="D56" s="91" t="str">
        <f>IF('P2'!C15="","",'P2'!C15)</f>
        <v>K2</v>
      </c>
      <c r="E56" s="92">
        <f>IF('P2'!D15="","",'P2'!D15)</f>
        <v>29339</v>
      </c>
      <c r="F56" s="93" t="str">
        <f>IF('P2'!F15="","",'P2'!F15)</f>
        <v>Camilla Pedersen</v>
      </c>
      <c r="G56" s="97">
        <f>IF('P2'!H15=0,"",'P2'!H15)</f>
        <v>47</v>
      </c>
      <c r="H56" s="97">
        <f>IF('P2'!I15=0,"",'P2'!I15)</f>
        <v>49</v>
      </c>
      <c r="I56" s="97">
        <f>IF('P2'!J15=0,"",'P2'!J15)</f>
        <v>51</v>
      </c>
      <c r="J56" s="97">
        <f>IF('P2'!K15=0,"",'P2'!K15)</f>
        <v>-67</v>
      </c>
      <c r="K56" s="97">
        <f>IF('P2'!L15=0,"",'P2'!L15)</f>
        <v>-67</v>
      </c>
      <c r="L56" s="97">
        <f>IF('P2'!M15=0,"",'P2'!M15)</f>
        <v>-67</v>
      </c>
      <c r="M56" s="97">
        <f>IF('P2'!N15=0,"",'P2'!N15)</f>
        <v>51</v>
      </c>
      <c r="N56" s="97" t="str">
        <f>IF('P2'!O15=0,"",'P2'!O15)</f>
        <v/>
      </c>
      <c r="O56" s="97" t="str">
        <f>IF('P2'!P15=0,"",'P2'!P15)</f>
        <v/>
      </c>
      <c r="P56" s="94" t="str">
        <f>IF('P2'!R15=0,"",'P2'!R15)</f>
        <v/>
      </c>
    </row>
    <row r="57" spans="1:18" s="99" customFormat="1" ht="18">
      <c r="A57" s="90"/>
      <c r="B57" s="91">
        <f>IF('P2'!A16="","",'P2'!A16)</f>
        <v>71</v>
      </c>
      <c r="C57" s="94">
        <f>IF('P2'!B16="","",'P2'!B16)</f>
        <v>66.180000000000007</v>
      </c>
      <c r="D57" s="91" t="str">
        <f>IF('P2'!C16="","",'P2'!C16)</f>
        <v>K2</v>
      </c>
      <c r="E57" s="92">
        <f>IF('P2'!D16="","",'P2'!D16)</f>
        <v>30216</v>
      </c>
      <c r="F57" s="93" t="str">
        <f>IF('P2'!F16="","",'P2'!F16)</f>
        <v>Aurora Foss</v>
      </c>
      <c r="G57" s="97">
        <f>IF('P2'!H16=0,"",'P2'!H16)</f>
        <v>38</v>
      </c>
      <c r="H57" s="97">
        <f>IF('P2'!I16=0,"",'P2'!I16)</f>
        <v>41</v>
      </c>
      <c r="I57" s="97">
        <f>IF('P2'!J16=0,"",'P2'!J16)</f>
        <v>-43</v>
      </c>
      <c r="J57" s="97">
        <f>IF('P2'!K16=0,"",'P2'!K16)</f>
        <v>54</v>
      </c>
      <c r="K57" s="97">
        <f>IF('P2'!L16=0,"",'P2'!L16)</f>
        <v>-57</v>
      </c>
      <c r="L57" s="97">
        <f>IF('P2'!M16=0,"",'P2'!M16)</f>
        <v>59</v>
      </c>
      <c r="M57" s="97">
        <f>IF('P2'!N16=0,"",'P2'!N16)</f>
        <v>41</v>
      </c>
      <c r="N57" s="97">
        <f>IF('P2'!O16=0,"",'P2'!O16)</f>
        <v>59</v>
      </c>
      <c r="O57" s="97">
        <f>IF('P2'!P16=0,"",'P2'!P16)</f>
        <v>100</v>
      </c>
      <c r="P57" s="94">
        <f>IF('P2'!R16=0,"",'P2'!R16)</f>
        <v>144.8749182645964</v>
      </c>
    </row>
    <row r="58" spans="1:18" s="99" customFormat="1" ht="18">
      <c r="A58" s="90"/>
      <c r="B58" s="91">
        <f>IF('P2'!A17="","",'P2'!A17)</f>
        <v>76</v>
      </c>
      <c r="C58" s="94">
        <f>IF('P2'!B17="","",'P2'!B17)</f>
        <v>72.89</v>
      </c>
      <c r="D58" s="91" t="str">
        <f>IF('P2'!C17="","",'P2'!C17)</f>
        <v>K2</v>
      </c>
      <c r="E58" s="92">
        <f>IF('P2'!D17="","",'P2'!D17)</f>
        <v>28638</v>
      </c>
      <c r="F58" s="93" t="str">
        <f>IF('P2'!F17="","",'P2'!F17)</f>
        <v>Satu Vänskä-Westgarth</v>
      </c>
      <c r="G58" s="97">
        <f>IF('P2'!H17=0,"",'P2'!H17)</f>
        <v>35</v>
      </c>
      <c r="H58" s="97">
        <f>IF('P2'!I17=0,"",'P2'!I17)</f>
        <v>37</v>
      </c>
      <c r="I58" s="97">
        <f>IF('P2'!J17=0,"",'P2'!J17)</f>
        <v>-39</v>
      </c>
      <c r="J58" s="97">
        <f>IF('P2'!K17=0,"",'P2'!K17)</f>
        <v>45</v>
      </c>
      <c r="K58" s="97">
        <f>IF('P2'!L17=0,"",'P2'!L17)</f>
        <v>50</v>
      </c>
      <c r="L58" s="97">
        <f>IF('P2'!M17=0,"",'P2'!M17)</f>
        <v>55</v>
      </c>
      <c r="M58" s="97">
        <f>IF('P2'!N17=0,"",'P2'!N17)</f>
        <v>37</v>
      </c>
      <c r="N58" s="97">
        <f>IF('P2'!O17=0,"",'P2'!O17)</f>
        <v>55</v>
      </c>
      <c r="O58" s="97">
        <f>IF('P2'!P17=0,"",'P2'!P17)</f>
        <v>92</v>
      </c>
      <c r="P58" s="94">
        <f>IF('P2'!R17=0,"",'P2'!R17)</f>
        <v>133.95587198526573</v>
      </c>
      <c r="R58" s="101"/>
    </row>
    <row r="59" spans="1:18" s="99" customFormat="1" ht="18">
      <c r="A59" s="90"/>
      <c r="B59" s="91">
        <f>IF('P1'!A13="","",'P1'!A13)</f>
        <v>89</v>
      </c>
      <c r="C59" s="94">
        <f>IF('P1'!B13="","",'P1'!B13)</f>
        <v>86.52</v>
      </c>
      <c r="D59" s="91" t="str">
        <f>IF('P1'!C13="","",'P1'!C13)</f>
        <v>M7</v>
      </c>
      <c r="E59" s="92">
        <f>IF('P1'!D13="","",'P1'!D13)</f>
        <v>20742</v>
      </c>
      <c r="F59" s="93" t="str">
        <f>IF('P1'!F13="","",'P1'!F13)</f>
        <v>Arne Larsen</v>
      </c>
      <c r="G59" s="97">
        <f>IF('P1'!H13=0,"",'P1'!H13)</f>
        <v>60</v>
      </c>
      <c r="H59" s="97">
        <f>IF('P1'!I13=0,"",'P1'!I13)</f>
        <v>64</v>
      </c>
      <c r="I59" s="97">
        <f>IF('P1'!J13=0,"",'P1'!J13)</f>
        <v>67</v>
      </c>
      <c r="J59" s="97">
        <f>IF('P1'!K13=0,"",'P1'!K13)</f>
        <v>80</v>
      </c>
      <c r="K59" s="97">
        <f>IF('P1'!L13=0,"",'P1'!L13)</f>
        <v>84</v>
      </c>
      <c r="L59" s="97">
        <f>IF('P1'!M13=0,"",'P1'!M13)</f>
        <v>-87</v>
      </c>
      <c r="M59" s="97">
        <f>IF('P1'!N13=0,"",'P1'!N13)</f>
        <v>67</v>
      </c>
      <c r="N59" s="97">
        <f>IF('P1'!O13=0,"",'P1'!O13)</f>
        <v>84</v>
      </c>
      <c r="O59" s="97">
        <f>IF('P1'!P13=0,"",'P1'!P13)</f>
        <v>151</v>
      </c>
      <c r="P59" s="129">
        <f>IF('P1'!R13=0,"",'P1'!R13)</f>
        <v>302.08120874501799</v>
      </c>
    </row>
    <row r="60" spans="1:18" s="99" customFormat="1" ht="18">
      <c r="A60" s="90"/>
      <c r="B60" s="91" t="str">
        <f>IF('P1'!A19="","",'P1'!A19)</f>
        <v/>
      </c>
      <c r="C60" s="94" t="str">
        <f>IF('P1'!B19="","",'P1'!B19)</f>
        <v/>
      </c>
      <c r="D60" s="91" t="str">
        <f>IF('P1'!C19="","",'P1'!C19)</f>
        <v/>
      </c>
      <c r="E60" s="92" t="str">
        <f>IF('P1'!D19="","",'P1'!D19)</f>
        <v/>
      </c>
      <c r="F60" s="93" t="str">
        <f>IF('P1'!F19="","",'P1'!F19)</f>
        <v/>
      </c>
      <c r="G60" s="97" t="str">
        <f>IF('P1'!H19=0,"",'P1'!H19)</f>
        <v/>
      </c>
      <c r="H60" s="97" t="str">
        <f>IF('P1'!I19=0,"",'P1'!I19)</f>
        <v/>
      </c>
      <c r="I60" s="97" t="str">
        <f>IF('P1'!J19=0,"",'P1'!J19)</f>
        <v/>
      </c>
      <c r="J60" s="97" t="str">
        <f>IF('P1'!K19=0,"",'P1'!K19)</f>
        <v/>
      </c>
      <c r="K60" s="97" t="str">
        <f>IF('P1'!L19=0,"",'P1'!L19)</f>
        <v/>
      </c>
      <c r="L60" s="97" t="str">
        <f>IF('P1'!M19=0,"",'P1'!M19)</f>
        <v/>
      </c>
      <c r="M60" s="97" t="str">
        <f>IF('P1'!N19=0,"",'P1'!N19)</f>
        <v/>
      </c>
      <c r="N60" s="97" t="str">
        <f>IF('P1'!O19=0,"",'P1'!O19)</f>
        <v/>
      </c>
      <c r="O60" s="97" t="str">
        <f>IF('P1'!P19=0,"",'P1'!P19)</f>
        <v/>
      </c>
      <c r="P60" s="129" t="str">
        <f>IF('P1'!R19=0,"",'P1'!R19)</f>
        <v/>
      </c>
    </row>
    <row r="61" spans="1:18" s="99" customFormat="1" ht="18">
      <c r="A61" s="90"/>
      <c r="B61" s="91">
        <f>IF('P4'!A9="","",'P4'!A9)</f>
        <v>55</v>
      </c>
      <c r="C61" s="94">
        <f>IF('P4'!B9="","",'P4'!B9)</f>
        <v>54.71</v>
      </c>
      <c r="D61" s="91" t="str">
        <f>IF('P4'!C9="","",'P4'!C9)</f>
        <v>K1</v>
      </c>
      <c r="E61" s="92">
        <f>IF('P4'!D9="","",'P4'!D9)</f>
        <v>32020</v>
      </c>
      <c r="F61" s="93" t="str">
        <f>IF('P4'!F9="","",'P4'!F9)</f>
        <v>Kine Krøs</v>
      </c>
      <c r="G61" s="97">
        <f>IF('P4'!H9=0,"",'P4'!H9)</f>
        <v>55</v>
      </c>
      <c r="H61" s="97">
        <f>IF('P4'!I9=0,"",'P4'!I9)</f>
        <v>57</v>
      </c>
      <c r="I61" s="97">
        <f>IF('P4'!J9=0,"",'P4'!J9)</f>
        <v>-60</v>
      </c>
      <c r="J61" s="97">
        <f>IF('P4'!K9=0,"",'P4'!K9)</f>
        <v>-72</v>
      </c>
      <c r="K61" s="97">
        <f>IF('P4'!L9=0,"",'P4'!L9)</f>
        <v>72</v>
      </c>
      <c r="L61" s="97">
        <f>IF('P4'!M9=0,"",'P4'!M9)</f>
        <v>74</v>
      </c>
      <c r="M61" s="97">
        <f>IF('P4'!N9=0,"",'P4'!N9)</f>
        <v>57</v>
      </c>
      <c r="N61" s="97">
        <f>IF('P4'!O9=0,"",'P4'!O9)</f>
        <v>74</v>
      </c>
      <c r="O61" s="97">
        <f>IF('P4'!P9=0,"",'P4'!P9)</f>
        <v>131</v>
      </c>
      <c r="P61" s="94">
        <f>IF('P4'!R9=0,"",'P4'!R9)</f>
        <v>201.86187041135909</v>
      </c>
    </row>
    <row r="62" spans="1:18" s="99" customFormat="1" ht="18">
      <c r="A62" s="90"/>
      <c r="B62" s="91" t="str">
        <f>IF('P1'!A20="","",'P1'!A20)</f>
        <v/>
      </c>
      <c r="C62" s="94" t="str">
        <f>IF('P1'!B20="","",'P1'!B20)</f>
        <v/>
      </c>
      <c r="D62" s="91" t="str">
        <f>IF('P1'!C20="","",'P1'!C20)</f>
        <v/>
      </c>
      <c r="E62" s="92" t="str">
        <f>IF('P1'!D20="","",'P1'!D20)</f>
        <v/>
      </c>
      <c r="F62" s="93" t="str">
        <f>IF('P1'!F20="","",'P1'!F20)</f>
        <v/>
      </c>
      <c r="G62" s="97" t="str">
        <f>IF('P1'!H20=0,"",'P1'!H20)</f>
        <v/>
      </c>
      <c r="H62" s="97" t="str">
        <f>IF('P1'!I20=0,"",'P1'!I20)</f>
        <v/>
      </c>
      <c r="I62" s="97" t="str">
        <f>IF('P1'!J20=0,"",'P1'!J20)</f>
        <v/>
      </c>
      <c r="J62" s="97" t="str">
        <f>IF('P1'!K20=0,"",'P1'!K20)</f>
        <v/>
      </c>
      <c r="K62" s="97" t="str">
        <f>IF('P1'!L20=0,"",'P1'!L20)</f>
        <v/>
      </c>
      <c r="L62" s="97" t="str">
        <f>IF('P1'!M20=0,"",'P1'!M20)</f>
        <v/>
      </c>
      <c r="M62" s="97" t="str">
        <f>IF('P1'!N20=0,"",'P1'!N20)</f>
        <v/>
      </c>
      <c r="N62" s="97" t="str">
        <f>IF('P1'!O20=0,"",'P1'!O20)</f>
        <v/>
      </c>
      <c r="O62" s="97" t="str">
        <f>IF('P1'!P20=0,"",'P1'!P20)</f>
        <v/>
      </c>
      <c r="P62" s="129" t="str">
        <f>IF('P1'!R20=0,"",'P1'!R20)</f>
        <v/>
      </c>
    </row>
    <row r="63" spans="1:18" s="99" customFormat="1" ht="18">
      <c r="A63" s="90"/>
      <c r="B63" s="91">
        <f>IF('P3'!A16="","",'P3'!A16)</f>
        <v>81</v>
      </c>
      <c r="C63" s="94">
        <f>IF('P3'!B16="","",'P3'!B16)</f>
        <v>76.78</v>
      </c>
      <c r="D63" s="91" t="str">
        <f>IF('P3'!C16="","",'P3'!C16)</f>
        <v>M4</v>
      </c>
      <c r="E63" s="92">
        <f>IF('P3'!D16="","",'P3'!D16)</f>
        <v>25686</v>
      </c>
      <c r="F63" s="93" t="str">
        <f>IF('P3'!F16="","",'P3'!F16)</f>
        <v>Jan Robert Solli</v>
      </c>
      <c r="G63" s="97">
        <f>IF('P3'!H16=0,"",'P3'!H16)</f>
        <v>-80</v>
      </c>
      <c r="H63" s="97">
        <f>IF('P3'!I16=0,"",'P3'!I16)</f>
        <v>-83</v>
      </c>
      <c r="I63" s="97">
        <f>IF('P3'!J16=0,"",'P3'!J16)</f>
        <v>83</v>
      </c>
      <c r="J63" s="97">
        <f>IF('P3'!K16=0,"",'P3'!K16)</f>
        <v>100</v>
      </c>
      <c r="K63" s="97">
        <f>IF('P3'!L16=0,"",'P3'!L16)</f>
        <v>105</v>
      </c>
      <c r="L63" s="97">
        <f>IF('P3'!M16=0,"",'P3'!M16)</f>
        <v>-110</v>
      </c>
      <c r="M63" s="97">
        <f>IF('P3'!N16=0,"",'P3'!N16)</f>
        <v>83</v>
      </c>
      <c r="N63" s="97">
        <f>IF('P3'!O16=0,"",'P3'!O16)</f>
        <v>105</v>
      </c>
      <c r="O63" s="97">
        <f>IF('P3'!P16=0,"",'P3'!P16)</f>
        <v>188</v>
      </c>
      <c r="P63" s="94">
        <f>IF('P3'!R16=0,"",'P3'!R16)</f>
        <v>309.27977433806944</v>
      </c>
    </row>
    <row r="64" spans="1:18" s="99" customFormat="1" ht="18">
      <c r="A64" s="90"/>
      <c r="B64" s="91" t="str">
        <f>IF('P1'!A21="","",'P1'!A21)</f>
        <v/>
      </c>
      <c r="C64" s="94" t="str">
        <f>IF('P1'!B21="","",'P1'!B21)</f>
        <v/>
      </c>
      <c r="D64" s="91" t="str">
        <f>IF('P1'!C21="","",'P1'!C21)</f>
        <v/>
      </c>
      <c r="E64" s="92" t="str">
        <f>IF('P1'!D21="","",'P1'!D21)</f>
        <v/>
      </c>
      <c r="F64" s="93" t="str">
        <f>IF('P1'!F21="","",'P1'!F21)</f>
        <v/>
      </c>
      <c r="G64" s="97" t="str">
        <f>IF('P1'!H21=0,"",'P1'!H21)</f>
        <v/>
      </c>
      <c r="H64" s="97" t="str">
        <f>IF('P1'!I21=0,"",'P1'!I21)</f>
        <v/>
      </c>
      <c r="I64" s="97" t="str">
        <f>IF('P1'!J21=0,"",'P1'!J21)</f>
        <v/>
      </c>
      <c r="J64" s="97" t="str">
        <f>IF('P1'!K21=0,"",'P1'!K21)</f>
        <v/>
      </c>
      <c r="K64" s="97" t="str">
        <f>IF('P1'!L21=0,"",'P1'!L21)</f>
        <v/>
      </c>
      <c r="L64" s="97" t="str">
        <f>IF('P1'!M21=0,"",'P1'!M21)</f>
        <v/>
      </c>
      <c r="M64" s="97" t="str">
        <f>IF('P1'!N21=0,"",'P1'!N21)</f>
        <v/>
      </c>
      <c r="N64" s="97" t="str">
        <f>IF('P1'!O21=0,"",'P1'!O21)</f>
        <v/>
      </c>
      <c r="O64" s="97" t="str">
        <f>IF('P1'!P21=0,"",'P1'!P21)</f>
        <v/>
      </c>
      <c r="P64" s="129" t="str">
        <f>IF('P1'!R21=0,"",'P1'!R21)</f>
        <v/>
      </c>
    </row>
    <row r="65" spans="1:16" s="99" customFormat="1" ht="18">
      <c r="A65" s="90"/>
      <c r="B65" s="91">
        <f>IF('P2'!A14="","",'P2'!A14)</f>
        <v>64</v>
      </c>
      <c r="C65" s="94">
        <f>IF('P2'!B14="","",'P2'!B14)</f>
        <v>60.22</v>
      </c>
      <c r="D65" s="91" t="str">
        <f>IF('P2'!C14="","",'P2'!C14)</f>
        <v>K2</v>
      </c>
      <c r="E65" s="92">
        <f>IF('P2'!D14="","",'P2'!D14)</f>
        <v>29955</v>
      </c>
      <c r="F65" s="93" t="str">
        <f>IF('P2'!F14="","",'P2'!F14)</f>
        <v>Line Giertsen</v>
      </c>
      <c r="G65" s="97">
        <f>IF('P2'!H14=0,"",'P2'!H14)</f>
        <v>-50</v>
      </c>
      <c r="H65" s="97">
        <f>IF('P2'!I14=0,"",'P2'!I14)</f>
        <v>50</v>
      </c>
      <c r="I65" s="97">
        <f>IF('P2'!J14=0,"",'P2'!J14)</f>
        <v>53</v>
      </c>
      <c r="J65" s="97">
        <f>IF('P2'!K14=0,"",'P2'!K14)</f>
        <v>-63</v>
      </c>
      <c r="K65" s="97">
        <f>IF('P2'!L14=0,"",'P2'!L14)</f>
        <v>63</v>
      </c>
      <c r="L65" s="97">
        <f>IF('P2'!M14=0,"",'P2'!M14)</f>
        <v>66</v>
      </c>
      <c r="M65" s="97">
        <f>IF('P2'!N14=0,"",'P2'!N14)</f>
        <v>53</v>
      </c>
      <c r="N65" s="97">
        <f>IF('P2'!O14=0,"",'P2'!O14)</f>
        <v>66</v>
      </c>
      <c r="O65" s="97">
        <f>IF('P2'!P14=0,"",'P2'!P14)</f>
        <v>119</v>
      </c>
      <c r="P65" s="94">
        <v>219.19</v>
      </c>
    </row>
    <row r="66" spans="1:16" s="99" customFormat="1" ht="18" customHeight="1">
      <c r="A66" s="90"/>
      <c r="B66" s="91">
        <f>IF('P5'!A10="","",'P5'!A10)</f>
        <v>89</v>
      </c>
      <c r="C66" s="94">
        <f>IF('P5'!B10="","",'P5'!B10)</f>
        <v>87.96</v>
      </c>
      <c r="D66" s="91" t="str">
        <f>IF('P5'!C10="","",'P5'!C10)</f>
        <v>M3</v>
      </c>
      <c r="E66" s="92">
        <f>IF('P5'!D10="","",'P5'!D10)</f>
        <v>26966</v>
      </c>
      <c r="F66" s="93" t="str">
        <f>IF('P5'!F10="","",'P5'!F10)</f>
        <v>Rune Lind</v>
      </c>
      <c r="G66" s="97">
        <f>IF('P5'!H10=0,"",'P5'!H10)</f>
        <v>67</v>
      </c>
      <c r="H66" s="97">
        <f>IF('P5'!I10=0,"",'P5'!I10)</f>
        <v>73</v>
      </c>
      <c r="I66" s="97">
        <f>IF('P5'!J10=0,"",'P5'!J10)</f>
        <v>77</v>
      </c>
      <c r="J66" s="97">
        <f>IF('P5'!K10=0,"",'P5'!K10)</f>
        <v>88</v>
      </c>
      <c r="K66" s="97">
        <f>IF('P5'!L10=0,"",'P5'!L10)</f>
        <v>93</v>
      </c>
      <c r="L66" s="97">
        <f>IF('P5'!M10=0,"",'P5'!M10)</f>
        <v>-97</v>
      </c>
      <c r="M66" s="97">
        <f>IF('P5'!N10=0,"",'P5'!N10)</f>
        <v>77</v>
      </c>
      <c r="N66" s="97">
        <f>IF('P5'!O10=0,"",'P5'!O10)</f>
        <v>93</v>
      </c>
      <c r="O66" s="97">
        <f>IF('P5'!P10=0,"",'P5'!P10)</f>
        <v>170</v>
      </c>
      <c r="P66" s="94">
        <f>IF('P5'!R10=0,"",'P5'!R10)</f>
        <v>250.91845331370797</v>
      </c>
    </row>
    <row r="67" spans="1:16" s="99" customFormat="1" ht="18">
      <c r="A67" s="90"/>
      <c r="B67" s="91" t="str">
        <f>IF('P1'!A22="","",'P1'!A22)</f>
        <v/>
      </c>
      <c r="C67" s="94" t="str">
        <f>IF('P1'!B22="","",'P1'!B22)</f>
        <v/>
      </c>
      <c r="D67" s="91" t="str">
        <f>IF('P1'!C22="","",'P1'!C22)</f>
        <v/>
      </c>
      <c r="E67" s="92" t="str">
        <f>IF('P1'!D22="","",'P1'!D22)</f>
        <v/>
      </c>
      <c r="F67" s="93" t="str">
        <f>IF('P1'!F22="","",'P1'!F22)</f>
        <v/>
      </c>
      <c r="G67" s="97" t="str">
        <f>IF('P1'!H22=0,"",'P1'!H22)</f>
        <v/>
      </c>
      <c r="H67" s="97" t="str">
        <f>IF('P1'!I22=0,"",'P1'!I22)</f>
        <v/>
      </c>
      <c r="I67" s="97" t="str">
        <f>IF('P1'!J22=0,"",'P1'!J22)</f>
        <v/>
      </c>
      <c r="J67" s="97" t="str">
        <f>IF('P1'!K22=0,"",'P1'!K22)</f>
        <v/>
      </c>
      <c r="K67" s="97" t="str">
        <f>IF('P1'!L22=0,"",'P1'!L22)</f>
        <v/>
      </c>
      <c r="L67" s="97" t="str">
        <f>IF('P1'!M22=0,"",'P1'!M22)</f>
        <v/>
      </c>
      <c r="M67" s="97" t="str">
        <f>IF('P1'!N22=0,"",'P1'!N22)</f>
        <v/>
      </c>
      <c r="N67" s="97" t="str">
        <f>IF('P1'!O22=0,"",'P1'!O22)</f>
        <v/>
      </c>
      <c r="O67" s="97" t="str">
        <f>IF('P1'!P22=0,"",'P1'!P22)</f>
        <v/>
      </c>
      <c r="P67" s="129" t="str">
        <f>IF('P1'!R22=0,"",'P1'!R22)</f>
        <v/>
      </c>
    </row>
    <row r="68" spans="1:16" s="99" customFormat="1" ht="18">
      <c r="A68" s="90"/>
      <c r="B68" s="91" t="str">
        <f>IF('P1'!A23="","",'P1'!A23)</f>
        <v/>
      </c>
      <c r="C68" s="94" t="str">
        <f>IF('P1'!B23="","",'P1'!B23)</f>
        <v/>
      </c>
      <c r="D68" s="91" t="str">
        <f>IF('P1'!C23="","",'P1'!C23)</f>
        <v/>
      </c>
      <c r="E68" s="92" t="str">
        <f>IF('P1'!D23="","",'P1'!D23)</f>
        <v/>
      </c>
      <c r="F68" s="93" t="str">
        <f>IF('P1'!F23="","",'P1'!F23)</f>
        <v/>
      </c>
      <c r="G68" s="97" t="str">
        <f>IF('P1'!H23=0,"",'P1'!H23)</f>
        <v/>
      </c>
      <c r="H68" s="97" t="str">
        <f>IF('P1'!I23=0,"",'P1'!I23)</f>
        <v/>
      </c>
      <c r="I68" s="97" t="str">
        <f>IF('P1'!J23=0,"",'P1'!J23)</f>
        <v/>
      </c>
      <c r="J68" s="97" t="str">
        <f>IF('P1'!K23=0,"",'P1'!K23)</f>
        <v/>
      </c>
      <c r="K68" s="97" t="str">
        <f>IF('P1'!L23=0,"",'P1'!L23)</f>
        <v/>
      </c>
      <c r="L68" s="97" t="str">
        <f>IF('P1'!M23=0,"",'P1'!M23)</f>
        <v/>
      </c>
      <c r="M68" s="97" t="str">
        <f>IF('P1'!N23=0,"",'P1'!N23)</f>
        <v/>
      </c>
      <c r="N68" s="97" t="str">
        <f>IF('P1'!O23=0,"",'P1'!O23)</f>
        <v/>
      </c>
      <c r="O68" s="97" t="str">
        <f>IF('P1'!P23=0,"",'P1'!P23)</f>
        <v/>
      </c>
      <c r="P68" s="129" t="str">
        <f>IF('P1'!R23=0,"",'P1'!R23)</f>
        <v/>
      </c>
    </row>
    <row r="69" spans="1:16" s="99" customFormat="1" ht="18">
      <c r="A69" s="90"/>
      <c r="B69" s="91"/>
      <c r="C69" s="94"/>
      <c r="D69" s="91"/>
      <c r="E69" s="92"/>
      <c r="F69" s="93"/>
      <c r="G69" s="97"/>
      <c r="H69" s="97"/>
      <c r="I69" s="97"/>
      <c r="J69" s="97"/>
      <c r="K69" s="97"/>
      <c r="L69" s="97"/>
      <c r="M69" s="97"/>
      <c r="N69" s="97"/>
      <c r="O69" s="97"/>
      <c r="P69" s="129"/>
    </row>
    <row r="70" spans="1:16" s="99" customFormat="1" ht="18">
      <c r="A70" s="90"/>
      <c r="B70" s="91">
        <f>IF('P2'!A18="","",'P2'!A18)</f>
        <v>81</v>
      </c>
      <c r="C70" s="94">
        <f>IF('P2'!B18="","",'P2'!B18)</f>
        <v>76.11</v>
      </c>
      <c r="D70" s="91" t="str">
        <f>IF('P2'!C18="","",'P2'!C18)</f>
        <v>K2</v>
      </c>
      <c r="E70" s="92">
        <f>IF('P2'!D18="","",'P2'!D18)</f>
        <v>28584</v>
      </c>
      <c r="F70" s="93" t="str">
        <f>IF('P2'!F18="","",'P2'!F18)</f>
        <v>Larisa Izumrudova</v>
      </c>
      <c r="G70" s="97">
        <f>IF('P2'!H18=0,"",'P2'!H18)</f>
        <v>44</v>
      </c>
      <c r="H70" s="97">
        <f>IF('P2'!I18=0,"",'P2'!I18)</f>
        <v>51</v>
      </c>
      <c r="I70" s="97">
        <f>IF('P2'!J18=0,"",'P2'!J18)</f>
        <v>53</v>
      </c>
      <c r="J70" s="97">
        <f>IF('P2'!K18=0,"",'P2'!K18)</f>
        <v>62</v>
      </c>
      <c r="K70" s="97">
        <f>IF('P2'!L18=0,"",'P2'!L18)</f>
        <v>65</v>
      </c>
      <c r="L70" s="97">
        <f>IF('P2'!M18=0,"",'P2'!M18)</f>
        <v>67</v>
      </c>
      <c r="M70" s="97">
        <f>IF('P2'!N18=0,"",'P2'!N18)</f>
        <v>53</v>
      </c>
      <c r="N70" s="97">
        <f>IF('P2'!O18=0,"",'P2'!O18)</f>
        <v>67</v>
      </c>
      <c r="O70" s="97">
        <f>IF('P2'!P18=0,"",'P2'!P18)</f>
        <v>120</v>
      </c>
      <c r="P70" s="94">
        <v>179.21</v>
      </c>
    </row>
    <row r="71" spans="1:16" s="99" customFormat="1" ht="18">
      <c r="A71" s="90"/>
      <c r="B71" s="91" t="str">
        <f>IF('P5'!A16="","",'P5'!A16)</f>
        <v>+109</v>
      </c>
      <c r="C71" s="94">
        <f>IF('P5'!B16="","",'P5'!B16)</f>
        <v>131.32</v>
      </c>
      <c r="D71" s="91" t="str">
        <f>IF('P5'!C16="","",'P5'!C16)</f>
        <v>M3</v>
      </c>
      <c r="E71" s="92">
        <f>IF('P5'!D16="","",'P5'!D16)</f>
        <v>28334</v>
      </c>
      <c r="F71" s="93" t="str">
        <f>IF('P5'!F16="","",'P5'!F16)</f>
        <v>Johnny Sandve</v>
      </c>
      <c r="G71" s="97">
        <f>IF('P5'!H16=0,"",'P5'!H16)</f>
        <v>70</v>
      </c>
      <c r="H71" s="97">
        <f>IF('P5'!I16=0,"",'P5'!I16)</f>
        <v>-74</v>
      </c>
      <c r="I71" s="97">
        <f>IF('P5'!J16=0,"",'P5'!J16)</f>
        <v>74</v>
      </c>
      <c r="J71" s="97">
        <f>IF('P5'!K16=0,"",'P5'!K16)</f>
        <v>100</v>
      </c>
      <c r="K71" s="97">
        <f>IF('P5'!L16=0,"",'P5'!L16)</f>
        <v>-105</v>
      </c>
      <c r="L71" s="97">
        <f>IF('P5'!M16=0,"",'P5'!M16)</f>
        <v>-109</v>
      </c>
      <c r="M71" s="97">
        <f>IF('P5'!N16=0,"",'P5'!N16)</f>
        <v>74</v>
      </c>
      <c r="N71" s="97">
        <f>IF('P5'!O16=0,"",'P5'!O16)</f>
        <v>100</v>
      </c>
      <c r="O71" s="97">
        <f>IF('P5'!P16=0,"",'P5'!P16)</f>
        <v>174</v>
      </c>
      <c r="P71" s="94">
        <f>IF('P5'!R16=0,"",'P5'!R16)</f>
        <v>215.15246259728593</v>
      </c>
    </row>
    <row r="72" spans="1:16" s="99" customFormat="1" ht="18">
      <c r="A72" s="90"/>
      <c r="B72" s="91">
        <f>IF('P5'!A22="","",'P5'!A22)</f>
        <v>102</v>
      </c>
      <c r="C72" s="94">
        <f>IF('P5'!B22="","",'P5'!B22)</f>
        <v>100.9</v>
      </c>
      <c r="D72" s="91" t="str">
        <f>IF('P5'!C22="","",'P5'!C22)</f>
        <v>M1</v>
      </c>
      <c r="E72" s="92">
        <f>IF('P5'!D22="","",'P5'!D22)</f>
        <v>30743</v>
      </c>
      <c r="F72" s="93" t="str">
        <f>IF('P5'!F22="","",'P5'!F22)</f>
        <v>Ørjan Hagelund</v>
      </c>
      <c r="G72" s="97">
        <f>IF('P5'!H22=0,"",'P5'!H22)</f>
        <v>105</v>
      </c>
      <c r="H72" s="97">
        <f>IF('P5'!I22=0,"",'P5'!I22)</f>
        <v>109</v>
      </c>
      <c r="I72" s="97">
        <f>IF('P5'!J22=0,"",'P5'!J22)</f>
        <v>115</v>
      </c>
      <c r="J72" s="97">
        <f>IF('P5'!K22=0,"",'P5'!K22)</f>
        <v>130</v>
      </c>
      <c r="K72" s="97">
        <f>IF('P5'!L22=0,"",'P5'!L22)</f>
        <v>138</v>
      </c>
      <c r="L72" s="97" t="str">
        <f>IF('P5'!M22=0,"",'P5'!M22)</f>
        <v>-</v>
      </c>
      <c r="M72" s="97">
        <f>IF('P5'!N22=0,"",'P5'!N22)</f>
        <v>115</v>
      </c>
      <c r="N72" s="97">
        <f>IF('P5'!O22=0,"",'P5'!O22)</f>
        <v>138</v>
      </c>
      <c r="O72" s="97">
        <f>IF('P5'!P22=0,"",'P5'!P22)</f>
        <v>253</v>
      </c>
      <c r="P72" s="94">
        <f>IF('P5'!R22=0,"",'P5'!R22)</f>
        <v>310.10636050983817</v>
      </c>
    </row>
    <row r="73" spans="1:16" s="99" customFormat="1" ht="18">
      <c r="A73" s="90"/>
      <c r="B73" s="91" t="str">
        <f>IF('P2'!A20="","",'P2'!A20)</f>
        <v/>
      </c>
      <c r="C73" s="94" t="str">
        <f>IF('P2'!B20="","",'P2'!B20)</f>
        <v/>
      </c>
      <c r="D73" s="91" t="str">
        <f>IF('P2'!C20="","",'P2'!C20)</f>
        <v/>
      </c>
      <c r="E73" s="92" t="str">
        <f>IF('P2'!D20="","",'P2'!D20)</f>
        <v/>
      </c>
      <c r="F73" s="93" t="str">
        <f>IF('P2'!F20="","",'P2'!F20)</f>
        <v/>
      </c>
      <c r="G73" s="97" t="str">
        <f>IF('P2'!H20=0,"",'P2'!H20)</f>
        <v/>
      </c>
      <c r="H73" s="97" t="str">
        <f>IF('P2'!I20=0,"",'P2'!I20)</f>
        <v/>
      </c>
      <c r="I73" s="97" t="str">
        <f>IF('P2'!J20=0,"",'P2'!J20)</f>
        <v/>
      </c>
      <c r="J73" s="97" t="str">
        <f>IF('P2'!K20=0,"",'P2'!K20)</f>
        <v/>
      </c>
      <c r="K73" s="97" t="str">
        <f>IF('P2'!L20=0,"",'P2'!L20)</f>
        <v/>
      </c>
      <c r="L73" s="97" t="str">
        <f>IF('P2'!M20=0,"",'P2'!M20)</f>
        <v/>
      </c>
      <c r="M73" s="97" t="str">
        <f>IF('P2'!N20=0,"",'P2'!N20)</f>
        <v/>
      </c>
      <c r="N73" s="97" t="str">
        <f>IF('P2'!O20=0,"",'P2'!O20)</f>
        <v/>
      </c>
      <c r="O73" s="97" t="str">
        <f>IF('P2'!P20=0,"",'P2'!P20)</f>
        <v/>
      </c>
      <c r="P73" s="94"/>
    </row>
    <row r="74" spans="1:16" s="99" customFormat="1" ht="18">
      <c r="A74" s="90"/>
      <c r="B74" s="91" t="str">
        <f>IF('P1'!A18="","",'P1'!A18)</f>
        <v/>
      </c>
      <c r="C74" s="94" t="str">
        <f>IF('P1'!B18="","",'P1'!B18)</f>
        <v/>
      </c>
      <c r="D74" s="91" t="str">
        <f>IF('P1'!C18="","",'P1'!C18)</f>
        <v/>
      </c>
      <c r="E74" s="92" t="str">
        <f>IF('P1'!D18="","",'P1'!D18)</f>
        <v/>
      </c>
      <c r="F74" s="93" t="str">
        <f>IF('P1'!F18="","",'P1'!F18)</f>
        <v/>
      </c>
      <c r="G74" s="97" t="str">
        <f>IF('P1'!H18=0,"",'P1'!H18)</f>
        <v/>
      </c>
      <c r="H74" s="97" t="str">
        <f>IF('P1'!I18=0,"",'P1'!I18)</f>
        <v/>
      </c>
      <c r="I74" s="97" t="str">
        <f>IF('P1'!J18=0,"",'P1'!J18)</f>
        <v/>
      </c>
      <c r="J74" s="97" t="str">
        <f>IF('P1'!K18=0,"",'P1'!K18)</f>
        <v/>
      </c>
      <c r="K74" s="97" t="str">
        <f>IF('P1'!L18=0,"",'P1'!L18)</f>
        <v/>
      </c>
      <c r="L74" s="97" t="str">
        <f>IF('P1'!M18=0,"",'P1'!M18)</f>
        <v/>
      </c>
      <c r="M74" s="97" t="str">
        <f>IF('P1'!N18=0,"",'P1'!N18)</f>
        <v/>
      </c>
      <c r="N74" s="97" t="str">
        <f>IF('P1'!O18=0,"",'P1'!O18)</f>
        <v/>
      </c>
      <c r="O74" s="97" t="str">
        <f>IF('P1'!P18=0,"",'P1'!P18)</f>
        <v/>
      </c>
      <c r="P74" s="129" t="str">
        <f>IF('P1'!R18=0,"",'P1'!R18)</f>
        <v/>
      </c>
    </row>
    <row r="75" spans="1:16" s="99" customFormat="1" ht="18">
      <c r="A75" s="90"/>
      <c r="B75" s="91" t="str">
        <f>IF('P1'!A24="","",'P1'!A24)</f>
        <v/>
      </c>
      <c r="C75" s="94" t="str">
        <f>IF('P1'!B24="","",'P1'!B24)</f>
        <v/>
      </c>
      <c r="D75" s="91" t="str">
        <f>IF('P1'!C24="","",'P1'!C24)</f>
        <v/>
      </c>
      <c r="E75" s="92" t="str">
        <f>IF('P1'!D24="","",'P1'!D24)</f>
        <v/>
      </c>
      <c r="F75" s="93" t="str">
        <f>IF('P1'!F24="","",'P1'!F24)</f>
        <v/>
      </c>
      <c r="G75" s="97" t="str">
        <f>IF('P1'!H24=0,"",'P1'!H24)</f>
        <v/>
      </c>
      <c r="H75" s="97" t="str">
        <f>IF('P1'!I24=0,"",'P1'!I24)</f>
        <v/>
      </c>
      <c r="I75" s="97" t="str">
        <f>IF('P1'!J24=0,"",'P1'!J24)</f>
        <v/>
      </c>
      <c r="J75" s="97" t="str">
        <f>IF('P1'!K24=0,"",'P1'!K24)</f>
        <v/>
      </c>
      <c r="K75" s="97" t="str">
        <f>IF('P1'!L24=0,"",'P1'!L24)</f>
        <v/>
      </c>
      <c r="L75" s="97" t="str">
        <f>IF('P1'!M24=0,"",'P1'!M24)</f>
        <v/>
      </c>
      <c r="M75" s="97" t="str">
        <f>IF('P1'!N24=0,"",'P1'!N24)</f>
        <v/>
      </c>
      <c r="N75" s="97" t="str">
        <f>IF('P1'!O24=0,"",'P1'!O24)</f>
        <v/>
      </c>
      <c r="O75" s="97" t="str">
        <f>IF('P1'!P24=0,"",'P1'!P24)</f>
        <v/>
      </c>
      <c r="P75" s="129" t="str">
        <f>IF('P1'!R24=0,"",'P1'!R24)</f>
        <v/>
      </c>
    </row>
    <row r="76" spans="1:16" s="99" customFormat="1" ht="18">
      <c r="A76" s="90"/>
      <c r="B76" s="91" t="str">
        <f>IF('P2'!A22="","",'P2'!A22)</f>
        <v/>
      </c>
      <c r="C76" s="94" t="str">
        <f>IF('P2'!B22="","",'P2'!B22)</f>
        <v/>
      </c>
      <c r="D76" s="91" t="str">
        <f>IF('P2'!C22="","",'P2'!C22)</f>
        <v/>
      </c>
      <c r="E76" s="92" t="str">
        <f>IF('P2'!D22="","",'P2'!D22)</f>
        <v/>
      </c>
      <c r="F76" s="93" t="str">
        <f>IF('P2'!F22="","",'P2'!F22)</f>
        <v/>
      </c>
      <c r="G76" s="97" t="str">
        <f>IF('P2'!H22=0,"",'P2'!H22)</f>
        <v/>
      </c>
      <c r="H76" s="97" t="str">
        <f>IF('P2'!I22=0,"",'P2'!I22)</f>
        <v/>
      </c>
      <c r="I76" s="97" t="str">
        <f>IF('P2'!J22=0,"",'P2'!J22)</f>
        <v/>
      </c>
      <c r="J76" s="97" t="str">
        <f>IF('P2'!K22=0,"",'P2'!K22)</f>
        <v/>
      </c>
      <c r="K76" s="97" t="str">
        <f>IF('P2'!L22=0,"",'P2'!L22)</f>
        <v/>
      </c>
      <c r="L76" s="97" t="str">
        <f>IF('P2'!M22=0,"",'P2'!M22)</f>
        <v/>
      </c>
      <c r="M76" s="97" t="str">
        <f>IF('P2'!N22=0,"",'P2'!N22)</f>
        <v/>
      </c>
      <c r="N76" s="97" t="str">
        <f>IF('P2'!O22=0,"",'P2'!O22)</f>
        <v/>
      </c>
      <c r="O76" s="97" t="str">
        <f>IF('P2'!P22=0,"",'P2'!P22)</f>
        <v/>
      </c>
      <c r="P76" s="94" t="str">
        <f>IF('P2'!R22=0,"",'P2'!R22)</f>
        <v/>
      </c>
    </row>
    <row r="77" spans="1:16" s="99" customFormat="1" ht="18">
      <c r="A77" s="90"/>
      <c r="B77" s="91" t="str">
        <f>IF('P2'!A23="","",'P2'!A23)</f>
        <v/>
      </c>
      <c r="C77" s="94" t="str">
        <f>IF('P2'!B23="","",'P2'!B23)</f>
        <v/>
      </c>
      <c r="D77" s="91" t="str">
        <f>IF('P2'!C23="","",'P2'!C23)</f>
        <v/>
      </c>
      <c r="E77" s="92" t="str">
        <f>IF('P2'!D23="","",'P2'!D23)</f>
        <v/>
      </c>
      <c r="F77" s="93" t="str">
        <f>IF('P2'!F23="","",'P2'!F23)</f>
        <v/>
      </c>
      <c r="G77" s="97" t="str">
        <f>IF('P2'!H23=0,"",'P2'!H23)</f>
        <v/>
      </c>
      <c r="H77" s="97" t="str">
        <f>IF('P2'!I23=0,"",'P2'!I23)</f>
        <v/>
      </c>
      <c r="I77" s="97" t="str">
        <f>IF('P2'!J23=0,"",'P2'!J23)</f>
        <v/>
      </c>
      <c r="J77" s="97" t="str">
        <f>IF('P2'!K23=0,"",'P2'!K23)</f>
        <v/>
      </c>
      <c r="K77" s="97" t="str">
        <f>IF('P2'!L23=0,"",'P2'!L23)</f>
        <v/>
      </c>
      <c r="L77" s="97" t="str">
        <f>IF('P2'!M23=0,"",'P2'!M23)</f>
        <v/>
      </c>
      <c r="M77" s="97" t="str">
        <f>IF('P2'!N23=0,"",'P2'!N23)</f>
        <v/>
      </c>
      <c r="N77" s="97" t="str">
        <f>IF('P2'!O23=0,"",'P2'!O23)</f>
        <v/>
      </c>
      <c r="O77" s="97" t="str">
        <f>IF('P2'!P23=0,"",'P2'!P23)</f>
        <v/>
      </c>
      <c r="P77" s="94" t="str">
        <f>IF('P2'!R23=0,"",'P2'!R23)</f>
        <v/>
      </c>
    </row>
    <row r="78" spans="1:16" s="99" customFormat="1" ht="18">
      <c r="A78" s="90"/>
      <c r="B78" s="91" t="str">
        <f>IF('P2'!A24="","",'P2'!A24)</f>
        <v/>
      </c>
      <c r="C78" s="94" t="str">
        <f>IF('P2'!B24="","",'P2'!B24)</f>
        <v/>
      </c>
      <c r="D78" s="91" t="str">
        <f>IF('P2'!C24="","",'P2'!C24)</f>
        <v/>
      </c>
      <c r="E78" s="92" t="str">
        <f>IF('P2'!D24="","",'P2'!D24)</f>
        <v/>
      </c>
      <c r="F78" s="93" t="str">
        <f>IF('P2'!F24="","",'P2'!F24)</f>
        <v/>
      </c>
      <c r="G78" s="97" t="str">
        <f>IF('P2'!H24=0,"",'P2'!H24)</f>
        <v/>
      </c>
      <c r="H78" s="97" t="str">
        <f>IF('P2'!I24=0,"",'P2'!I24)</f>
        <v/>
      </c>
      <c r="I78" s="97" t="str">
        <f>IF('P2'!J24=0,"",'P2'!J24)</f>
        <v/>
      </c>
      <c r="J78" s="97" t="str">
        <f>IF('P2'!K24=0,"",'P2'!K24)</f>
        <v/>
      </c>
      <c r="K78" s="97" t="str">
        <f>IF('P2'!L24=0,"",'P2'!L24)</f>
        <v/>
      </c>
      <c r="L78" s="97" t="str">
        <f>IF('P2'!M24=0,"",'P2'!M24)</f>
        <v/>
      </c>
      <c r="M78" s="97" t="str">
        <f>IF('P2'!N24=0,"",'P2'!N24)</f>
        <v/>
      </c>
      <c r="N78" s="97" t="str">
        <f>IF('P2'!O24=0,"",'P2'!O24)</f>
        <v/>
      </c>
      <c r="O78" s="97" t="str">
        <f>IF('P2'!P24=0,"",'P2'!P24)</f>
        <v/>
      </c>
      <c r="P78" s="94" t="str">
        <f>IF('P2'!R24=0,"",'P2'!R24)</f>
        <v/>
      </c>
    </row>
    <row r="79" spans="1:16" s="99" customFormat="1" ht="18">
      <c r="A79" s="90"/>
      <c r="B79" s="91">
        <f>IF('P3'!A13="","",'P3'!A13)</f>
        <v>89</v>
      </c>
      <c r="C79" s="94">
        <f>IF('P3'!B13="","",'P3'!B13)</f>
        <v>85.6</v>
      </c>
      <c r="D79" s="91" t="str">
        <f>IF('P3'!C13="","",'P3'!C13)</f>
        <v>M5</v>
      </c>
      <c r="E79" s="92">
        <f>IF('P3'!D13="","",'P3'!D13)</f>
        <v>23243</v>
      </c>
      <c r="F79" s="93" t="str">
        <f>IF('P3'!F13="","",'P3'!F13)</f>
        <v>Jørn Helgheim</v>
      </c>
      <c r="G79" s="97">
        <f>IF('P3'!H13=0,"",'P3'!H13)</f>
        <v>50</v>
      </c>
      <c r="H79" s="97">
        <f>IF('P3'!I13=0,"",'P3'!I13)</f>
        <v>-53</v>
      </c>
      <c r="I79" s="97">
        <f>IF('P3'!J13=0,"",'P3'!J13)</f>
        <v>53</v>
      </c>
      <c r="J79" s="97">
        <f>IF('P3'!K13=0,"",'P3'!K13)</f>
        <v>60</v>
      </c>
      <c r="K79" s="97">
        <f>IF('P3'!L13=0,"",'P3'!L13)</f>
        <v>63</v>
      </c>
      <c r="L79" s="97">
        <f>IF('P3'!M13=0,"",'P3'!M13)</f>
        <v>65</v>
      </c>
      <c r="M79" s="97">
        <f>IF('P3'!N13=0,"",'P3'!N13)</f>
        <v>53</v>
      </c>
      <c r="N79" s="97">
        <f>IF('P3'!O13=0,"",'P3'!O13)</f>
        <v>65</v>
      </c>
      <c r="O79" s="97">
        <f>IF('P3'!P13=0,"",'P3'!P13)</f>
        <v>118</v>
      </c>
      <c r="P79" s="94">
        <f>IF('P3'!R13=0,"",'P3'!R13)</f>
        <v>207.77788432369323</v>
      </c>
    </row>
    <row r="80" spans="1:16" s="99" customFormat="1" ht="18">
      <c r="A80" s="90"/>
      <c r="B80" s="91" t="str">
        <f>IF('P3'!A19="","",'P3'!A19)</f>
        <v/>
      </c>
      <c r="C80" s="94" t="str">
        <f>IF('P3'!B19="","",'P3'!B19)</f>
        <v/>
      </c>
      <c r="D80" s="91" t="str">
        <f>IF('P3'!C19="","",'P3'!C19)</f>
        <v/>
      </c>
      <c r="E80" s="92" t="str">
        <f>IF('P3'!D19="","",'P3'!D19)</f>
        <v/>
      </c>
      <c r="F80" s="93" t="str">
        <f>IF('P3'!F19="","",'P3'!F19)</f>
        <v/>
      </c>
      <c r="G80" s="97" t="str">
        <f>IF('P3'!H19=0,"",'P3'!H19)</f>
        <v/>
      </c>
      <c r="H80" s="97" t="str">
        <f>IF('P3'!I19=0,"",'P3'!I19)</f>
        <v/>
      </c>
      <c r="I80" s="97" t="str">
        <f>IF('P3'!J19=0,"",'P3'!J19)</f>
        <v/>
      </c>
      <c r="J80" s="97" t="str">
        <f>IF('P3'!K19=0,"",'P3'!K19)</f>
        <v/>
      </c>
      <c r="K80" s="97" t="str">
        <f>IF('P3'!L19=0,"",'P3'!L19)</f>
        <v/>
      </c>
      <c r="L80" s="97" t="str">
        <f>IF('P3'!M19=0,"",'P3'!M19)</f>
        <v/>
      </c>
      <c r="M80" s="97" t="str">
        <f>IF('P3'!N19=0,"",'P3'!N19)</f>
        <v/>
      </c>
      <c r="N80" s="97" t="str">
        <f>IF('P3'!O19=0,"",'P3'!O19)</f>
        <v/>
      </c>
      <c r="O80" s="97" t="str">
        <f>IF('P3'!P19=0,"",'P3'!P19)</f>
        <v/>
      </c>
      <c r="P80" s="94" t="str">
        <f>IF('P3'!R19=0,"",'P3'!R19)</f>
        <v/>
      </c>
    </row>
    <row r="81" spans="1:16" s="99" customFormat="1" ht="18">
      <c r="A81" s="90"/>
      <c r="B81" s="91" t="str">
        <f>IF('P3'!A20="","",'P3'!A20)</f>
        <v/>
      </c>
      <c r="C81" s="94" t="str">
        <f>IF('P3'!B20="","",'P3'!B20)</f>
        <v/>
      </c>
      <c r="D81" s="91" t="str">
        <f>IF('P3'!C20="","",'P3'!C20)</f>
        <v/>
      </c>
      <c r="E81" s="92" t="str">
        <f>IF('P3'!D20="","",'P3'!D20)</f>
        <v/>
      </c>
      <c r="F81" s="93" t="str">
        <f>IF('P3'!F20="","",'P3'!F20)</f>
        <v/>
      </c>
      <c r="G81" s="97" t="str">
        <f>IF('P3'!H20=0,"",'P3'!H20)</f>
        <v/>
      </c>
      <c r="H81" s="97" t="str">
        <f>IF('P3'!I20=0,"",'P3'!I20)</f>
        <v/>
      </c>
      <c r="I81" s="97" t="str">
        <f>IF('P3'!J20=0,"",'P3'!J20)</f>
        <v/>
      </c>
      <c r="J81" s="97" t="str">
        <f>IF('P3'!K20=0,"",'P3'!K20)</f>
        <v/>
      </c>
      <c r="K81" s="97" t="str">
        <f>IF('P3'!L20=0,"",'P3'!L20)</f>
        <v/>
      </c>
      <c r="L81" s="97" t="str">
        <f>IF('P3'!M20=0,"",'P3'!M20)</f>
        <v/>
      </c>
      <c r="M81" s="97" t="str">
        <f>IF('P3'!N20=0,"",'P3'!N20)</f>
        <v/>
      </c>
      <c r="N81" s="97" t="str">
        <f>IF('P3'!O20=0,"",'P3'!O20)</f>
        <v/>
      </c>
      <c r="O81" s="97" t="str">
        <f>IF('P3'!P20=0,"",'P3'!P20)</f>
        <v/>
      </c>
      <c r="P81" s="94" t="str">
        <f>IF('P3'!R20=0,"",'P3'!R20)</f>
        <v/>
      </c>
    </row>
    <row r="82" spans="1:16" s="99" customFormat="1" ht="18">
      <c r="A82" s="90"/>
      <c r="B82" s="91" t="str">
        <f>IF('P4'!A15="","",'P4'!A15)</f>
        <v/>
      </c>
      <c r="C82" s="94" t="str">
        <f>IF('P4'!B15="","",'P4'!B15)</f>
        <v/>
      </c>
      <c r="D82" s="91" t="str">
        <f>IF('P4'!C15="","",'P4'!C15)</f>
        <v/>
      </c>
      <c r="E82" s="92" t="str">
        <f>IF('P4'!D15="","",'P4'!D15)</f>
        <v/>
      </c>
      <c r="F82" s="182" t="str">
        <f>IF('P4'!F15="","",'P4'!F15)</f>
        <v/>
      </c>
      <c r="G82" s="97" t="str">
        <f>IF('P4'!H15=0,"",'P4'!H15)</f>
        <v/>
      </c>
      <c r="H82" s="97" t="str">
        <f>IF('P4'!I15=0,"",'P4'!I15)</f>
        <v/>
      </c>
      <c r="I82" s="97" t="str">
        <f>IF('P4'!J15=0,"",'P4'!J15)</f>
        <v/>
      </c>
      <c r="J82" s="97" t="str">
        <f>IF('P4'!K15=0,"",'P4'!K15)</f>
        <v/>
      </c>
      <c r="K82" s="97" t="str">
        <f>IF('P4'!L15=0,"",'P4'!L15)</f>
        <v/>
      </c>
      <c r="L82" s="97" t="str">
        <f>IF('P4'!M15=0,"",'P4'!M15)</f>
        <v/>
      </c>
      <c r="M82" s="97" t="str">
        <f>IF('P4'!N15=0,"",'P4'!N15)</f>
        <v/>
      </c>
      <c r="N82" s="97" t="str">
        <f>IF('P4'!O15=0,"",'P4'!O15)</f>
        <v/>
      </c>
      <c r="O82" s="97" t="str">
        <f>IF('P4'!P15=0,"",'P4'!P15)</f>
        <v/>
      </c>
      <c r="P82" s="94" t="str">
        <f>IF('P4'!R15=0,"",'P4'!R15)</f>
        <v/>
      </c>
    </row>
    <row r="83" spans="1:16" s="99" customFormat="1" ht="18">
      <c r="A83" s="90"/>
      <c r="B83" s="91" t="str">
        <f>IF('P2'!A21="","",'P2'!A21)</f>
        <v/>
      </c>
      <c r="C83" s="94" t="str">
        <f>IF('P2'!B21="","",'P2'!B21)</f>
        <v/>
      </c>
      <c r="D83" s="91" t="str">
        <f>IF('P2'!C21="","",'P2'!C21)</f>
        <v/>
      </c>
      <c r="E83" s="92" t="str">
        <f>IF('P2'!D21="","",'P2'!D21)</f>
        <v/>
      </c>
      <c r="F83" s="93" t="str">
        <f>IF('P2'!F21="","",'P2'!F21)</f>
        <v/>
      </c>
      <c r="G83" s="97" t="str">
        <f>IF('P2'!H21=0,"",'P2'!H21)</f>
        <v/>
      </c>
      <c r="H83" s="97" t="str">
        <f>IF('P2'!I21=0,"",'P2'!I21)</f>
        <v/>
      </c>
      <c r="I83" s="97" t="str">
        <f>IF('P2'!J21=0,"",'P2'!J21)</f>
        <v/>
      </c>
      <c r="J83" s="97" t="str">
        <f>IF('P2'!K21=0,"",'P2'!K21)</f>
        <v/>
      </c>
      <c r="K83" s="97" t="str">
        <f>IF('P2'!L21=0,"",'P2'!L21)</f>
        <v/>
      </c>
      <c r="L83" s="97" t="str">
        <f>IF('P2'!M21=0,"",'P2'!M21)</f>
        <v/>
      </c>
      <c r="M83" s="97" t="str">
        <f>IF('P2'!N21=0,"",'P2'!N21)</f>
        <v/>
      </c>
      <c r="N83" s="97" t="str">
        <f>IF('P2'!O21=0,"",'P2'!O21)</f>
        <v/>
      </c>
      <c r="O83" s="97" t="str">
        <f>IF('P2'!P21=0,"",'P2'!P21)</f>
        <v/>
      </c>
      <c r="P83" s="94" t="str">
        <f>IF('P2'!R21=0,"",'P2'!R21)</f>
        <v/>
      </c>
    </row>
    <row r="84" spans="1:16" s="99" customFormat="1" ht="18">
      <c r="A84" s="90"/>
      <c r="B84" s="91" t="str">
        <f>IF('P3'!A21="","",'P3'!A21)</f>
        <v/>
      </c>
      <c r="C84" s="94" t="str">
        <f>IF('P3'!B21="","",'P3'!B21)</f>
        <v/>
      </c>
      <c r="D84" s="91" t="str">
        <f>IF('P3'!C21="","",'P3'!C21)</f>
        <v/>
      </c>
      <c r="E84" s="92" t="str">
        <f>IF('P3'!D21="","",'P3'!D21)</f>
        <v/>
      </c>
      <c r="F84" s="93" t="str">
        <f>IF('P3'!F21="","",'P3'!F21)</f>
        <v/>
      </c>
      <c r="G84" s="97" t="str">
        <f>IF('P3'!H21=0,"",'P3'!H21)</f>
        <v/>
      </c>
      <c r="H84" s="97" t="str">
        <f>IF('P3'!I21=0,"",'P3'!I21)</f>
        <v/>
      </c>
      <c r="I84" s="97" t="str">
        <f>IF('P3'!J21=0,"",'P3'!J21)</f>
        <v/>
      </c>
      <c r="J84" s="97" t="str">
        <f>IF('P3'!K21=0,"",'P3'!K21)</f>
        <v/>
      </c>
      <c r="K84" s="97" t="str">
        <f>IF('P3'!L21=0,"",'P3'!L21)</f>
        <v/>
      </c>
      <c r="L84" s="97" t="str">
        <f>IF('P3'!M21=0,"",'P3'!M21)</f>
        <v/>
      </c>
      <c r="M84" s="97" t="str">
        <f>IF('P3'!N21=0,"",'P3'!N21)</f>
        <v/>
      </c>
      <c r="N84" s="97" t="str">
        <f>IF('P3'!O21=0,"",'P3'!O21)</f>
        <v/>
      </c>
      <c r="O84" s="97" t="str">
        <f>IF('P3'!P21=0,"",'P3'!P21)</f>
        <v/>
      </c>
      <c r="P84" s="94" t="str">
        <f>IF('P3'!R21=0,"",'P3'!R21)</f>
        <v/>
      </c>
    </row>
    <row r="85" spans="1:16" s="99" customFormat="1" ht="18">
      <c r="A85" s="90"/>
      <c r="B85" s="91" t="str">
        <f>IF('P3'!A22="","",'P3'!A22)</f>
        <v/>
      </c>
      <c r="C85" s="94" t="str">
        <f>IF('P3'!B22="","",'P3'!B22)</f>
        <v/>
      </c>
      <c r="D85" s="91" t="str">
        <f>IF('P3'!C22="","",'P3'!C22)</f>
        <v/>
      </c>
      <c r="E85" s="92" t="str">
        <f>IF('P3'!D22="","",'P3'!D22)</f>
        <v/>
      </c>
      <c r="F85" s="93" t="str">
        <f>IF('P3'!F22="","",'P3'!F22)</f>
        <v/>
      </c>
      <c r="G85" s="97" t="str">
        <f>IF('P3'!H22=0,"",'P3'!H22)</f>
        <v/>
      </c>
      <c r="H85" s="97" t="str">
        <f>IF('P3'!I22=0,"",'P3'!I22)</f>
        <v/>
      </c>
      <c r="I85" s="97" t="str">
        <f>IF('P3'!J22=0,"",'P3'!J22)</f>
        <v/>
      </c>
      <c r="J85" s="97" t="str">
        <f>IF('P3'!K22=0,"",'P3'!K22)</f>
        <v/>
      </c>
      <c r="K85" s="97" t="str">
        <f>IF('P3'!L22=0,"",'P3'!L22)</f>
        <v/>
      </c>
      <c r="L85" s="97" t="str">
        <f>IF('P3'!M22=0,"",'P3'!M22)</f>
        <v/>
      </c>
      <c r="M85" s="97" t="str">
        <f>IF('P3'!N22=0,"",'P3'!N22)</f>
        <v/>
      </c>
      <c r="N85" s="97" t="str">
        <f>IF('P3'!O22=0,"",'P3'!O22)</f>
        <v/>
      </c>
      <c r="O85" s="97" t="str">
        <f>IF('P3'!P22=0,"",'P3'!P22)</f>
        <v/>
      </c>
      <c r="P85" s="94" t="str">
        <f>IF('P3'!R22=0,"",'P3'!R22)</f>
        <v/>
      </c>
    </row>
    <row r="86" spans="1:16" s="99" customFormat="1" ht="18">
      <c r="A86" s="90"/>
      <c r="B86" s="91" t="str">
        <f>IF('P3'!A23="","",'P3'!A23)</f>
        <v/>
      </c>
      <c r="C86" s="94" t="str">
        <f>IF('P3'!B23="","",'P3'!B23)</f>
        <v/>
      </c>
      <c r="D86" s="91" t="str">
        <f>IF('P3'!C23="","",'P3'!C23)</f>
        <v/>
      </c>
      <c r="E86" s="92" t="str">
        <f>IF('P3'!D23="","",'P3'!D23)</f>
        <v/>
      </c>
      <c r="F86" s="93" t="str">
        <f>IF('P3'!F23="","",'P3'!F23)</f>
        <v/>
      </c>
      <c r="G86" s="97" t="str">
        <f>IF('P3'!H23=0,"",'P3'!H23)</f>
        <v/>
      </c>
      <c r="H86" s="97" t="str">
        <f>IF('P3'!I23=0,"",'P3'!I23)</f>
        <v/>
      </c>
      <c r="I86" s="97" t="str">
        <f>IF('P3'!J23=0,"",'P3'!J23)</f>
        <v/>
      </c>
      <c r="J86" s="97" t="str">
        <f>IF('P3'!K23=0,"",'P3'!K23)</f>
        <v/>
      </c>
      <c r="K86" s="97" t="str">
        <f>IF('P3'!L23=0,"",'P3'!L23)</f>
        <v/>
      </c>
      <c r="L86" s="97" t="str">
        <f>IF('P3'!M23=0,"",'P3'!M23)</f>
        <v/>
      </c>
      <c r="M86" s="97" t="str">
        <f>IF('P3'!N23=0,"",'P3'!N23)</f>
        <v/>
      </c>
      <c r="N86" s="97" t="str">
        <f>IF('P3'!O23=0,"",'P3'!O23)</f>
        <v/>
      </c>
      <c r="O86" s="97" t="str">
        <f>IF('P3'!P23=0,"",'P3'!P23)</f>
        <v/>
      </c>
      <c r="P86" s="94" t="str">
        <f>IF('P3'!R23=0,"",'P3'!R23)</f>
        <v/>
      </c>
    </row>
    <row r="87" spans="1:16" s="99" customFormat="1" ht="18">
      <c r="A87" s="90"/>
      <c r="B87" s="91" t="str">
        <f>IF('P3'!A24="","",'P3'!A24)</f>
        <v/>
      </c>
      <c r="C87" s="94" t="str">
        <f>IF('P3'!B24="","",'P3'!B24)</f>
        <v/>
      </c>
      <c r="D87" s="91" t="str">
        <f>IF('P3'!C24="","",'P3'!C24)</f>
        <v/>
      </c>
      <c r="E87" s="92" t="str">
        <f>IF('P3'!D24="","",'P3'!D24)</f>
        <v/>
      </c>
      <c r="F87" s="93" t="str">
        <f>IF('P3'!F24="","",'P3'!F24)</f>
        <v/>
      </c>
      <c r="G87" s="97" t="str">
        <f>IF('P3'!H24=0,"",'P3'!H24)</f>
        <v/>
      </c>
      <c r="H87" s="97" t="str">
        <f>IF('P3'!I24=0,"",'P3'!I24)</f>
        <v/>
      </c>
      <c r="I87" s="97" t="str">
        <f>IF('P3'!J24=0,"",'P3'!J24)</f>
        <v/>
      </c>
      <c r="J87" s="97" t="str">
        <f>IF('P3'!K24=0,"",'P3'!K24)</f>
        <v/>
      </c>
      <c r="K87" s="97" t="str">
        <f>IF('P3'!L24=0,"",'P3'!L24)</f>
        <v/>
      </c>
      <c r="L87" s="97" t="str">
        <f>IF('P3'!M24=0,"",'P3'!M24)</f>
        <v/>
      </c>
      <c r="M87" s="97" t="str">
        <f>IF('P3'!N24=0,"",'P3'!N24)</f>
        <v/>
      </c>
      <c r="N87" s="97" t="str">
        <f>IF('P3'!O24=0,"",'P3'!O24)</f>
        <v/>
      </c>
      <c r="O87" s="97" t="str">
        <f>IF('P3'!P24=0,"",'P3'!P24)</f>
        <v/>
      </c>
      <c r="P87" s="94" t="str">
        <f>IF('P3'!R24=0,"",'P3'!R24)</f>
        <v/>
      </c>
    </row>
    <row r="88" spans="1:16" s="99" customFormat="1" ht="18">
      <c r="A88" s="90"/>
      <c r="B88" s="91">
        <f>IF('P4'!A13="","",'P4'!A13)</f>
        <v>71</v>
      </c>
      <c r="C88" s="94">
        <f>IF('P4'!B13="","",'P4'!B13)</f>
        <v>70.58</v>
      </c>
      <c r="D88" s="91" t="str">
        <f>IF('P4'!C13="","",'P4'!C13)</f>
        <v>K1</v>
      </c>
      <c r="E88" s="92">
        <f>IF('P4'!D13="","",'P4'!D13)</f>
        <v>30454</v>
      </c>
      <c r="F88" s="93" t="str">
        <f>IF('P4'!F13="","",'P4'!F13)</f>
        <v>Merete Ree</v>
      </c>
      <c r="G88" s="97">
        <f>IF('P4'!H13=0,"",'P4'!H13)</f>
        <v>45</v>
      </c>
      <c r="H88" s="97">
        <f>IF('P4'!I13=0,"",'P4'!I13)</f>
        <v>50</v>
      </c>
      <c r="I88" s="97">
        <f>IF('P4'!J13=0,"",'P4'!J13)</f>
        <v>53</v>
      </c>
      <c r="J88" s="97">
        <f>IF('P4'!K13=0,"",'P4'!K13)</f>
        <v>-65</v>
      </c>
      <c r="K88" s="97">
        <f>IF('P4'!L13=0,"",'P4'!L13)</f>
        <v>65</v>
      </c>
      <c r="L88" s="97">
        <f>IF('P4'!M13=0,"",'P4'!M13)</f>
        <v>67</v>
      </c>
      <c r="M88" s="97">
        <f>IF('P4'!N13=0,"",'P4'!N13)</f>
        <v>53</v>
      </c>
      <c r="N88" s="97">
        <f>IF('P4'!O13=0,"",'P4'!O13)</f>
        <v>67</v>
      </c>
      <c r="O88" s="97">
        <f>IF('P4'!P13=0,"",'P4'!P13)</f>
        <v>120</v>
      </c>
      <c r="P88" s="94">
        <f>IF('P4'!R13=0,"",'P4'!R13)</f>
        <v>165.72421783188989</v>
      </c>
    </row>
    <row r="89" spans="1:16" s="99" customFormat="1" ht="18">
      <c r="A89" s="90"/>
      <c r="B89" s="91" t="str">
        <f>IF('P4'!A18="","",'P4'!A18)</f>
        <v/>
      </c>
      <c r="C89" s="94" t="str">
        <f>IF('P4'!B18="","",'P4'!B18)</f>
        <v/>
      </c>
      <c r="D89" s="91" t="str">
        <f>IF('P4'!C18="","",'P4'!C18)</f>
        <v/>
      </c>
      <c r="E89" s="92" t="str">
        <f>IF('P4'!D18="","",'P4'!D18)</f>
        <v/>
      </c>
      <c r="F89" s="93" t="str">
        <f>IF('P4'!F18="","",'P4'!F18)</f>
        <v/>
      </c>
      <c r="G89" s="97" t="str">
        <f>IF('P4'!H18=0,"",'P4'!H18)</f>
        <v/>
      </c>
      <c r="H89" s="97" t="str">
        <f>IF('P4'!I18=0,"",'P4'!I18)</f>
        <v/>
      </c>
      <c r="I89" s="97" t="str">
        <f>IF('P4'!J18=0,"",'P4'!J18)</f>
        <v/>
      </c>
      <c r="J89" s="97" t="str">
        <f>IF('P4'!K18=0,"",'P4'!K18)</f>
        <v/>
      </c>
      <c r="K89" s="97" t="str">
        <f>IF('P4'!L18=0,"",'P4'!L18)</f>
        <v/>
      </c>
      <c r="L89" s="97" t="str">
        <f>IF('P4'!M18=0,"",'P4'!M18)</f>
        <v/>
      </c>
      <c r="M89" s="97" t="str">
        <f>IF('P4'!N18=0,"",'P4'!N18)</f>
        <v/>
      </c>
      <c r="N89" s="97" t="str">
        <f>IF('P4'!O18=0,"",'P4'!O18)</f>
        <v/>
      </c>
      <c r="O89" s="97" t="str">
        <f>IF('P4'!P18=0,"",'P4'!P18)</f>
        <v/>
      </c>
      <c r="P89" s="94" t="str">
        <f>IF('P4'!R18=0,"",'P4'!R18)</f>
        <v/>
      </c>
    </row>
    <row r="90" spans="1:16" s="99" customFormat="1" ht="18">
      <c r="A90" s="90"/>
      <c r="B90" s="91" t="str">
        <f>IF('P4'!A19="","",'P4'!A19)</f>
        <v/>
      </c>
      <c r="C90" s="94" t="str">
        <f>IF('P4'!B19="","",'P4'!B19)</f>
        <v/>
      </c>
      <c r="D90" s="91" t="str">
        <f>IF('P4'!C19="","",'P4'!C19)</f>
        <v/>
      </c>
      <c r="E90" s="92" t="str">
        <f>IF('P4'!D19="","",'P4'!D19)</f>
        <v/>
      </c>
      <c r="F90" s="93" t="str">
        <f>IF('P4'!F19="","",'P4'!F19)</f>
        <v/>
      </c>
      <c r="G90" s="97" t="str">
        <f>IF('P4'!H19=0,"",'P4'!H19)</f>
        <v/>
      </c>
      <c r="H90" s="97" t="str">
        <f>IF('P4'!I19=0,"",'P4'!I19)</f>
        <v/>
      </c>
      <c r="I90" s="97" t="str">
        <f>IF('P4'!J19=0,"",'P4'!J19)</f>
        <v/>
      </c>
      <c r="J90" s="97" t="str">
        <f>IF('P4'!K19=0,"",'P4'!K19)</f>
        <v/>
      </c>
      <c r="K90" s="97" t="str">
        <f>IF('P4'!L19=0,"",'P4'!L19)</f>
        <v/>
      </c>
      <c r="L90" s="97" t="str">
        <f>IF('P4'!M19=0,"",'P4'!M19)</f>
        <v/>
      </c>
      <c r="M90" s="97" t="str">
        <f>IF('P4'!N19=0,"",'P4'!N19)</f>
        <v/>
      </c>
      <c r="N90" s="97" t="str">
        <f>IF('P4'!O19=0,"",'P4'!O19)</f>
        <v/>
      </c>
      <c r="O90" s="97" t="str">
        <f>IF('P4'!P19=0,"",'P4'!P19)</f>
        <v/>
      </c>
      <c r="P90" s="94" t="str">
        <f>IF('P4'!R19=0,"",'P4'!R19)</f>
        <v/>
      </c>
    </row>
    <row r="91" spans="1:16" s="99" customFormat="1" ht="18">
      <c r="A91" s="90"/>
      <c r="B91" s="91" t="str">
        <f>IF('P4'!A20="","",'P4'!A20)</f>
        <v/>
      </c>
      <c r="C91" s="94" t="str">
        <f>IF('P4'!B20="","",'P4'!B20)</f>
        <v/>
      </c>
      <c r="D91" s="91" t="str">
        <f>IF('P4'!C20="","",'P4'!C20)</f>
        <v/>
      </c>
      <c r="E91" s="92" t="str">
        <f>IF('P4'!D20="","",'P4'!D20)</f>
        <v/>
      </c>
      <c r="F91" s="93" t="str">
        <f>IF('P4'!F20="","",'P4'!F20)</f>
        <v/>
      </c>
      <c r="G91" s="97" t="str">
        <f>IF('P4'!H20=0,"",'P4'!H20)</f>
        <v/>
      </c>
      <c r="H91" s="97" t="str">
        <f>IF('P4'!I20=0,"",'P4'!I20)</f>
        <v/>
      </c>
      <c r="I91" s="97" t="str">
        <f>IF('P4'!J20=0,"",'P4'!J20)</f>
        <v/>
      </c>
      <c r="J91" s="97" t="str">
        <f>IF('P4'!K20=0,"",'P4'!K20)</f>
        <v/>
      </c>
      <c r="K91" s="97" t="str">
        <f>IF('P4'!L20=0,"",'P4'!L20)</f>
        <v/>
      </c>
      <c r="L91" s="97" t="str">
        <f>IF('P4'!M20=0,"",'P4'!M20)</f>
        <v/>
      </c>
      <c r="M91" s="97" t="str">
        <f>IF('P4'!N20=0,"",'P4'!N20)</f>
        <v/>
      </c>
      <c r="N91" s="97" t="str">
        <f>IF('P4'!O20=0,"",'P4'!O20)</f>
        <v/>
      </c>
      <c r="O91" s="97" t="str">
        <f>IF('P4'!P20=0,"",'P4'!P20)</f>
        <v/>
      </c>
      <c r="P91" s="94" t="str">
        <f>IF('P4'!R20=0,"",'P4'!R20)</f>
        <v/>
      </c>
    </row>
    <row r="92" spans="1:16" s="99" customFormat="1" ht="18">
      <c r="A92" s="90"/>
      <c r="B92" s="91" t="str">
        <f>IF('P4'!A21="","",'P4'!A21)</f>
        <v/>
      </c>
      <c r="C92" s="94" t="str">
        <f>IF('P4'!B21="","",'P4'!B21)</f>
        <v/>
      </c>
      <c r="D92" s="91" t="str">
        <f>IF('P4'!C21="","",'P4'!C21)</f>
        <v/>
      </c>
      <c r="E92" s="92" t="str">
        <f>IF('P4'!D21="","",'P4'!D21)</f>
        <v/>
      </c>
      <c r="F92" s="93" t="str">
        <f>IF('P4'!F21="","",'P4'!F21)</f>
        <v/>
      </c>
      <c r="G92" s="97" t="str">
        <f>IF('P4'!H21=0,"",'P4'!H21)</f>
        <v/>
      </c>
      <c r="H92" s="97" t="str">
        <f>IF('P4'!I21=0,"",'P4'!I21)</f>
        <v/>
      </c>
      <c r="I92" s="97" t="str">
        <f>IF('P4'!J21=0,"",'P4'!J21)</f>
        <v/>
      </c>
      <c r="J92" s="97" t="str">
        <f>IF('P4'!K21=0,"",'P4'!K21)</f>
        <v/>
      </c>
      <c r="K92" s="97" t="str">
        <f>IF('P4'!L21=0,"",'P4'!L21)</f>
        <v/>
      </c>
      <c r="L92" s="97" t="str">
        <f>IF('P4'!M21=0,"",'P4'!M21)</f>
        <v/>
      </c>
      <c r="M92" s="97" t="str">
        <f>IF('P4'!N21=0,"",'P4'!N21)</f>
        <v/>
      </c>
      <c r="N92" s="97" t="str">
        <f>IF('P4'!O21=0,"",'P4'!O21)</f>
        <v/>
      </c>
      <c r="O92" s="97" t="str">
        <f>IF('P4'!P21=0,"",'P4'!P21)</f>
        <v/>
      </c>
      <c r="P92" s="94" t="str">
        <f>IF('P4'!R21=0,"",'P4'!R21)</f>
        <v/>
      </c>
    </row>
    <row r="93" spans="1:16" s="99" customFormat="1" ht="18">
      <c r="A93" s="90"/>
      <c r="B93" s="91" t="str">
        <f>IF('P4'!A22="","",'P4'!A22)</f>
        <v/>
      </c>
      <c r="C93" s="94" t="str">
        <f>IF('P4'!B22="","",'P4'!B22)</f>
        <v/>
      </c>
      <c r="D93" s="91" t="str">
        <f>IF('P4'!C22="","",'P4'!C22)</f>
        <v/>
      </c>
      <c r="E93" s="92" t="str">
        <f>IF('P4'!D22="","",'P4'!D22)</f>
        <v/>
      </c>
      <c r="F93" s="93" t="str">
        <f>IF('P4'!F22="","",'P4'!F22)</f>
        <v/>
      </c>
      <c r="G93" s="97" t="str">
        <f>IF('P4'!H22=0,"",'P4'!H22)</f>
        <v/>
      </c>
      <c r="H93" s="97" t="str">
        <f>IF('P4'!I22=0,"",'P4'!I22)</f>
        <v/>
      </c>
      <c r="I93" s="97" t="str">
        <f>IF('P4'!J22=0,"",'P4'!J22)</f>
        <v/>
      </c>
      <c r="J93" s="97" t="str">
        <f>IF('P4'!K22=0,"",'P4'!K22)</f>
        <v/>
      </c>
      <c r="K93" s="97" t="str">
        <f>IF('P4'!L22=0,"",'P4'!L22)</f>
        <v/>
      </c>
      <c r="L93" s="97" t="str">
        <f>IF('P4'!M22=0,"",'P4'!M22)</f>
        <v/>
      </c>
      <c r="M93" s="97" t="str">
        <f>IF('P4'!N22=0,"",'P4'!N22)</f>
        <v/>
      </c>
      <c r="N93" s="97" t="str">
        <f>IF('P4'!O22=0,"",'P4'!O22)</f>
        <v/>
      </c>
      <c r="O93" s="97" t="str">
        <f>IF('P4'!P22=0,"",'P4'!P22)</f>
        <v/>
      </c>
      <c r="P93" s="94" t="str">
        <f>IF('P4'!R22=0,"",'P4'!R22)</f>
        <v/>
      </c>
    </row>
    <row r="94" spans="1:16" s="99" customFormat="1" ht="18">
      <c r="A94" s="90"/>
      <c r="B94" s="91" t="str">
        <f>IF('P4'!A23="","",'P4'!A23)</f>
        <v/>
      </c>
      <c r="C94" s="94" t="str">
        <f>IF('P4'!B23="","",'P4'!B23)</f>
        <v/>
      </c>
      <c r="D94" s="91" t="str">
        <f>IF('P4'!C23="","",'P4'!C23)</f>
        <v/>
      </c>
      <c r="E94" s="92" t="str">
        <f>IF('P4'!D23="","",'P4'!D23)</f>
        <v/>
      </c>
      <c r="F94" s="93" t="str">
        <f>IF('P4'!F23="","",'P4'!F23)</f>
        <v/>
      </c>
      <c r="G94" s="97" t="str">
        <f>IF('P4'!H23=0,"",'P4'!H23)</f>
        <v/>
      </c>
      <c r="H94" s="97" t="str">
        <f>IF('P4'!I23=0,"",'P4'!I23)</f>
        <v/>
      </c>
      <c r="I94" s="97" t="str">
        <f>IF('P4'!J23=0,"",'P4'!J23)</f>
        <v/>
      </c>
      <c r="J94" s="97" t="str">
        <f>IF('P4'!K23=0,"",'P4'!K23)</f>
        <v/>
      </c>
      <c r="K94" s="97" t="str">
        <f>IF('P4'!L23=0,"",'P4'!L23)</f>
        <v/>
      </c>
      <c r="L94" s="97" t="str">
        <f>IF('P4'!M23=0,"",'P4'!M23)</f>
        <v/>
      </c>
      <c r="M94" s="97" t="str">
        <f>IF('P4'!N23=0,"",'P4'!N23)</f>
        <v/>
      </c>
      <c r="N94" s="97" t="str">
        <f>IF('P4'!O23=0,"",'P4'!O23)</f>
        <v/>
      </c>
      <c r="O94" s="97" t="str">
        <f>IF('P4'!P23=0,"",'P4'!P23)</f>
        <v/>
      </c>
      <c r="P94" s="94" t="str">
        <f>IF('P4'!R23=0,"",'P4'!R23)</f>
        <v/>
      </c>
    </row>
    <row r="95" spans="1:16" s="99" customFormat="1" ht="18">
      <c r="A95" s="90"/>
      <c r="B95" s="91" t="str">
        <f>IF('P4'!A24="","",'P4'!A24)</f>
        <v/>
      </c>
      <c r="C95" s="94" t="str">
        <f>IF('P4'!B24="","",'P4'!B24)</f>
        <v/>
      </c>
      <c r="D95" s="91" t="str">
        <f>IF('P4'!C24="","",'P4'!C24)</f>
        <v/>
      </c>
      <c r="E95" s="92" t="str">
        <f>IF('P4'!D24="","",'P4'!D24)</f>
        <v/>
      </c>
      <c r="F95" s="93" t="str">
        <f>IF('P4'!F24="","",'P4'!F24)</f>
        <v/>
      </c>
      <c r="G95" s="97" t="str">
        <f>IF('P4'!H24=0,"",'P4'!H24)</f>
        <v/>
      </c>
      <c r="H95" s="97" t="str">
        <f>IF('P4'!I24=0,"",'P4'!I24)</f>
        <v/>
      </c>
      <c r="I95" s="97" t="str">
        <f>IF('P4'!J24=0,"",'P4'!J24)</f>
        <v/>
      </c>
      <c r="J95" s="97" t="str">
        <f>IF('P4'!K24=0,"",'P4'!K24)</f>
        <v/>
      </c>
      <c r="K95" s="97" t="str">
        <f>IF('P4'!L24=0,"",'P4'!L24)</f>
        <v/>
      </c>
      <c r="L95" s="97" t="str">
        <f>IF('P4'!M24=0,"",'P4'!M24)</f>
        <v/>
      </c>
      <c r="M95" s="97" t="str">
        <f>IF('P4'!N24=0,"",'P4'!N24)</f>
        <v/>
      </c>
      <c r="N95" s="97" t="str">
        <f>IF('P4'!O24=0,"",'P4'!O24)</f>
        <v/>
      </c>
      <c r="O95" s="97" t="str">
        <f>IF('P4'!P24=0,"",'P4'!P24)</f>
        <v/>
      </c>
      <c r="P95" s="94" t="str">
        <f>IF('P4'!R24=0,"",'P4'!R24)</f>
        <v/>
      </c>
    </row>
    <row r="96" spans="1:16" s="99" customFormat="1" ht="18">
      <c r="A96" s="90"/>
      <c r="B96" s="91">
        <f>IF('P5'!A13="","",'P5'!A13)</f>
        <v>102</v>
      </c>
      <c r="C96" s="94">
        <f>IF('P5'!B13="","",'P5'!B13)</f>
        <v>98.26</v>
      </c>
      <c r="D96" s="91" t="str">
        <f>IF('P5'!C13="","",'P5'!C13)</f>
        <v>M3</v>
      </c>
      <c r="E96" s="92">
        <f>IF('P5'!D13="","",'P5'!D13)</f>
        <v>27555</v>
      </c>
      <c r="F96" s="93" t="str">
        <f>IF('P5'!F13="","",'P5'!F13)</f>
        <v>Jon Boye</v>
      </c>
      <c r="G96" s="97">
        <f>IF('P5'!H13=0,"",'P5'!H13)</f>
        <v>103</v>
      </c>
      <c r="H96" s="97">
        <f>IF('P5'!I13=0,"",'P5'!I13)</f>
        <v>-106</v>
      </c>
      <c r="I96" s="97">
        <f>IF('P5'!J13=0,"",'P5'!J13)</f>
        <v>-109</v>
      </c>
      <c r="J96" s="97">
        <f>IF('P5'!K13=0,"",'P5'!K13)</f>
        <v>120</v>
      </c>
      <c r="K96" s="97">
        <f>IF('P5'!L13=0,"",'P5'!L13)</f>
        <v>125</v>
      </c>
      <c r="L96" s="97">
        <f>IF('P5'!M13=0,"",'P5'!M13)</f>
        <v>128</v>
      </c>
      <c r="M96" s="97">
        <f>IF('P5'!N13=0,"",'P5'!N13)</f>
        <v>103</v>
      </c>
      <c r="N96" s="97">
        <f>IF('P5'!O13=0,"",'P5'!O13)</f>
        <v>128</v>
      </c>
      <c r="O96" s="97">
        <f>IF('P5'!P13=0,"",'P5'!P13)</f>
        <v>231</v>
      </c>
      <c r="P96" s="94">
        <f>IF('P5'!R13=0,"",'P5'!R13)</f>
        <v>317.90423957770832</v>
      </c>
    </row>
    <row r="97" spans="1:16" s="99" customFormat="1" ht="18">
      <c r="A97" s="90"/>
      <c r="B97" s="91" t="str">
        <f>IF('P5'!A23="","",'P5'!A23)</f>
        <v/>
      </c>
      <c r="C97" s="94" t="str">
        <f>IF('P5'!B23="","",'P5'!B23)</f>
        <v/>
      </c>
      <c r="D97" s="91" t="str">
        <f>IF('P5'!C23="","",'P5'!C23)</f>
        <v/>
      </c>
      <c r="E97" s="92" t="str">
        <f>IF('P5'!D23="","",'P5'!D23)</f>
        <v/>
      </c>
      <c r="F97" s="93" t="str">
        <f>IF('P5'!F23="","",'P5'!F23)</f>
        <v/>
      </c>
      <c r="G97" s="97" t="str">
        <f>IF('P5'!H23=0,"",'P5'!H23)</f>
        <v/>
      </c>
      <c r="H97" s="97" t="str">
        <f>IF('P5'!I23=0,"",'P5'!I23)</f>
        <v/>
      </c>
      <c r="I97" s="97" t="str">
        <f>IF('P5'!J23=0,"",'P5'!J23)</f>
        <v/>
      </c>
      <c r="J97" s="97" t="str">
        <f>IF('P5'!K23=0,"",'P5'!K23)</f>
        <v/>
      </c>
      <c r="K97" s="97" t="str">
        <f>IF('P5'!L23=0,"",'P5'!L23)</f>
        <v/>
      </c>
      <c r="L97" s="97" t="str">
        <f>IF('P5'!M23=0,"",'P5'!M23)</f>
        <v/>
      </c>
      <c r="M97" s="97" t="str">
        <f>IF('P5'!N23=0,"",'P5'!N23)</f>
        <v/>
      </c>
      <c r="N97" s="97" t="str">
        <f>IF('P5'!O23=0,"",'P5'!O23)</f>
        <v/>
      </c>
      <c r="O97" s="97" t="str">
        <f>IF('P5'!P23=0,"",'P5'!P23)</f>
        <v/>
      </c>
      <c r="P97" s="94" t="str">
        <f>IF('P5'!R23=0,"",'P5'!R23)</f>
        <v/>
      </c>
    </row>
    <row r="98" spans="1:16" s="99" customFormat="1" ht="18">
      <c r="A98" s="90"/>
      <c r="B98" s="91" t="str">
        <f>IF('P5'!A24="","",'P5'!A24)</f>
        <v/>
      </c>
      <c r="C98" s="94" t="str">
        <f>IF('P5'!B24="","",'P5'!B24)</f>
        <v/>
      </c>
      <c r="D98" s="91" t="str">
        <f>IF('P5'!C24="","",'P5'!C24)</f>
        <v/>
      </c>
      <c r="E98" s="92" t="str">
        <f>IF('P5'!D24="","",'P5'!D24)</f>
        <v/>
      </c>
      <c r="F98" s="93" t="str">
        <f>IF('P5'!F24="","",'P5'!F24)</f>
        <v/>
      </c>
      <c r="G98" s="97" t="str">
        <f>IF('P5'!H24=0,"",'P5'!H24)</f>
        <v/>
      </c>
      <c r="H98" s="97" t="str">
        <f>IF('P5'!I24=0,"",'P5'!I24)</f>
        <v/>
      </c>
      <c r="I98" s="97" t="str">
        <f>IF('P5'!J24=0,"",'P5'!J24)</f>
        <v/>
      </c>
      <c r="J98" s="97" t="str">
        <f>IF('P5'!K24=0,"",'P5'!K24)</f>
        <v/>
      </c>
      <c r="K98" s="97" t="str">
        <f>IF('P5'!L24=0,"",'P5'!L24)</f>
        <v/>
      </c>
      <c r="L98" s="97" t="str">
        <f>IF('P5'!M24=0,"",'P5'!M24)</f>
        <v/>
      </c>
      <c r="M98" s="97" t="str">
        <f>IF('P5'!N24=0,"",'P5'!N24)</f>
        <v/>
      </c>
      <c r="N98" s="97" t="str">
        <f>IF('P5'!O24=0,"",'P5'!O24)</f>
        <v/>
      </c>
      <c r="O98" s="97" t="str">
        <f>IF('P5'!P24=0,"",'P5'!P24)</f>
        <v/>
      </c>
      <c r="P98" s="94" t="str">
        <f>IF('P5'!R24=0,"",'P5'!R24)</f>
        <v/>
      </c>
    </row>
  </sheetData>
  <mergeCells count="15">
    <mergeCell ref="A1:P1"/>
    <mergeCell ref="A2:E2"/>
    <mergeCell ref="M2:P2"/>
    <mergeCell ref="A16:P16"/>
    <mergeCell ref="B28:F28"/>
    <mergeCell ref="A4:P4"/>
    <mergeCell ref="B6:F6"/>
    <mergeCell ref="B10:F10"/>
    <mergeCell ref="B40:F40"/>
    <mergeCell ref="F2:K2"/>
    <mergeCell ref="B44:F44"/>
    <mergeCell ref="B32:F32"/>
    <mergeCell ref="B36:F36"/>
    <mergeCell ref="B18:F18"/>
    <mergeCell ref="B23:F23"/>
  </mergeCells>
  <conditionalFormatting sqref="G88:L91 G96:L98 G7:L9 G19:L27 G11:L14 G29:L83">
    <cfRule type="cellIs" dxfId="5" priority="13" stopIfTrue="1" operator="lessThanOrEqual">
      <formula>0</formula>
    </cfRule>
    <cfRule type="cellIs" dxfId="4" priority="14" stopIfTrue="1" operator="between">
      <formula>1</formula>
      <formula>300</formula>
    </cfRule>
  </conditionalFormatting>
  <conditionalFormatting sqref="G84:L87">
    <cfRule type="cellIs" dxfId="3" priority="9" stopIfTrue="1" operator="lessThanOrEqual">
      <formula>0</formula>
    </cfRule>
    <cfRule type="cellIs" dxfId="2" priority="10" stopIfTrue="1" operator="between">
      <formula>1</formula>
      <formula>300</formula>
    </cfRule>
  </conditionalFormatting>
  <conditionalFormatting sqref="G92:L95">
    <cfRule type="cellIs" dxfId="1" priority="7" stopIfTrue="1" operator="lessThanOrEqual">
      <formula>0</formula>
    </cfRule>
    <cfRule type="cellIs" dxfId="0" priority="8" stopIfTrue="1" operator="between">
      <formula>1</formula>
      <formula>300</formula>
    </cfRule>
  </conditionalFormatting>
  <pageMargins left="0.75" right="0.75" top="1" bottom="1" header="0.5" footer="0.5"/>
  <pageSetup paperSize="9" scale="61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"/>
  <dimension ref="A1:C63"/>
  <sheetViews>
    <sheetView workbookViewId="0">
      <selection activeCell="A3" sqref="A3"/>
    </sheetView>
  </sheetViews>
  <sheetFormatPr baseColWidth="10" defaultColWidth="9.19921875" defaultRowHeight="13"/>
  <cols>
    <col min="1" max="1" width="11.3984375" customWidth="1"/>
    <col min="2" max="2" width="11.59765625" style="73" customWidth="1"/>
    <col min="3" max="3" width="12.3984375" bestFit="1" customWidth="1"/>
  </cols>
  <sheetData>
    <row r="1" spans="1:3">
      <c r="A1" s="208" t="s">
        <v>48</v>
      </c>
      <c r="B1" s="208"/>
      <c r="C1" s="208"/>
    </row>
    <row r="2" spans="1:3">
      <c r="A2" s="139" t="s">
        <v>39</v>
      </c>
      <c r="B2" s="140" t="s">
        <v>49</v>
      </c>
      <c r="C2" t="s">
        <v>50</v>
      </c>
    </row>
    <row r="3" spans="1:3">
      <c r="A3" s="141">
        <v>30</v>
      </c>
      <c r="B3" s="140">
        <v>1</v>
      </c>
      <c r="C3" s="139">
        <v>1</v>
      </c>
    </row>
    <row r="4" spans="1:3">
      <c r="A4" s="141">
        <v>31</v>
      </c>
      <c r="B4" s="140">
        <v>1.016</v>
      </c>
      <c r="C4" s="140">
        <v>1.016</v>
      </c>
    </row>
    <row r="5" spans="1:3">
      <c r="A5" s="141">
        <v>32</v>
      </c>
      <c r="B5" s="140">
        <v>1.0309999999999999</v>
      </c>
      <c r="C5" s="140">
        <v>1.0169999999999999</v>
      </c>
    </row>
    <row r="6" spans="1:3">
      <c r="A6" s="141">
        <v>33</v>
      </c>
      <c r="B6" s="140">
        <v>1.046</v>
      </c>
      <c r="C6" s="140">
        <v>1.046</v>
      </c>
    </row>
    <row r="7" spans="1:3">
      <c r="A7" s="141">
        <v>34</v>
      </c>
      <c r="B7" s="140">
        <v>1.0589999999999999</v>
      </c>
      <c r="C7" s="140">
        <v>1.0589999999999999</v>
      </c>
    </row>
    <row r="8" spans="1:3">
      <c r="A8" s="141">
        <v>35</v>
      </c>
      <c r="B8" s="140">
        <v>1.0720000000000001</v>
      </c>
      <c r="C8" s="140">
        <v>1.0720000000000001</v>
      </c>
    </row>
    <row r="9" spans="1:3">
      <c r="A9" s="141">
        <v>36</v>
      </c>
      <c r="B9" s="140">
        <v>1.083</v>
      </c>
      <c r="C9" s="140">
        <v>1.0840000000000001</v>
      </c>
    </row>
    <row r="10" spans="1:3">
      <c r="A10" s="141">
        <v>37</v>
      </c>
      <c r="B10" s="140">
        <v>1.0960000000000001</v>
      </c>
      <c r="C10" s="140">
        <v>1.097</v>
      </c>
    </row>
    <row r="11" spans="1:3">
      <c r="A11" s="141">
        <v>38</v>
      </c>
      <c r="B11" s="140">
        <v>1.109</v>
      </c>
      <c r="C11" s="140">
        <v>1.1100000000000001</v>
      </c>
    </row>
    <row r="12" spans="1:3">
      <c r="A12" s="141">
        <v>39</v>
      </c>
      <c r="B12" s="140">
        <v>1.1220000000000001</v>
      </c>
      <c r="C12" s="140">
        <v>1.1240000000000001</v>
      </c>
    </row>
    <row r="13" spans="1:3">
      <c r="A13" s="141">
        <v>40</v>
      </c>
      <c r="B13" s="140">
        <v>1.135</v>
      </c>
      <c r="C13" s="140">
        <v>1.1379999999999999</v>
      </c>
    </row>
    <row r="14" spans="1:3">
      <c r="A14" s="141">
        <v>41</v>
      </c>
      <c r="B14" s="140">
        <v>1.149</v>
      </c>
      <c r="C14" s="140">
        <v>1.153</v>
      </c>
    </row>
    <row r="15" spans="1:3">
      <c r="A15" s="141">
        <v>42</v>
      </c>
      <c r="B15" s="140">
        <v>1.1619999999999999</v>
      </c>
      <c r="C15" s="140">
        <v>1.17</v>
      </c>
    </row>
    <row r="16" spans="1:3">
      <c r="A16" s="141">
        <v>43</v>
      </c>
      <c r="B16" s="140">
        <v>1.1759999999999999</v>
      </c>
      <c r="C16" s="140">
        <v>1.1870000000000001</v>
      </c>
    </row>
    <row r="17" spans="1:3">
      <c r="A17" s="141">
        <v>44</v>
      </c>
      <c r="B17" s="140">
        <v>1.1890000000000001</v>
      </c>
      <c r="C17" s="140">
        <v>1.2050000000000001</v>
      </c>
    </row>
    <row r="18" spans="1:3">
      <c r="A18" s="141">
        <v>45</v>
      </c>
      <c r="B18" s="140">
        <v>1.2030000000000001</v>
      </c>
      <c r="C18" s="140">
        <v>1.2230000000000001</v>
      </c>
    </row>
    <row r="19" spans="1:3">
      <c r="A19" s="141">
        <v>46</v>
      </c>
      <c r="B19" s="140">
        <v>1.218</v>
      </c>
      <c r="C19" s="140">
        <v>1.244</v>
      </c>
    </row>
    <row r="20" spans="1:3">
      <c r="A20" s="141">
        <v>47</v>
      </c>
      <c r="B20" s="140">
        <v>1.2330000000000001</v>
      </c>
      <c r="C20" s="140">
        <v>1.2649999999999999</v>
      </c>
    </row>
    <row r="21" spans="1:3">
      <c r="A21" s="141">
        <v>48</v>
      </c>
      <c r="B21" s="140">
        <v>1.248</v>
      </c>
      <c r="C21" s="140">
        <v>1.288</v>
      </c>
    </row>
    <row r="22" spans="1:3">
      <c r="A22" s="141">
        <v>49</v>
      </c>
      <c r="B22" s="140">
        <v>1.2629999999999999</v>
      </c>
      <c r="C22" s="140">
        <v>1.3129999999999999</v>
      </c>
    </row>
    <row r="23" spans="1:3">
      <c r="A23" s="141">
        <v>50</v>
      </c>
      <c r="B23" s="140">
        <v>1.2789999999999999</v>
      </c>
      <c r="C23" s="140">
        <v>1.34</v>
      </c>
    </row>
    <row r="24" spans="1:3">
      <c r="A24" s="141">
        <v>51</v>
      </c>
      <c r="B24" s="140">
        <v>1.2969999999999999</v>
      </c>
      <c r="C24" s="140">
        <v>1.369</v>
      </c>
    </row>
    <row r="25" spans="1:3">
      <c r="A25" s="141">
        <v>52</v>
      </c>
      <c r="B25" s="140">
        <v>1.3160000000000001</v>
      </c>
      <c r="C25" s="140">
        <v>1.401</v>
      </c>
    </row>
    <row r="26" spans="1:3">
      <c r="A26" s="141">
        <v>53</v>
      </c>
      <c r="B26" s="140">
        <v>1.3380000000000001</v>
      </c>
      <c r="C26" s="140">
        <v>1.4350000000000001</v>
      </c>
    </row>
    <row r="27" spans="1:3">
      <c r="A27" s="141">
        <v>54</v>
      </c>
      <c r="B27" s="140">
        <v>1.361</v>
      </c>
      <c r="C27" s="140">
        <v>1.47</v>
      </c>
    </row>
    <row r="28" spans="1:3">
      <c r="A28" s="141">
        <v>55</v>
      </c>
      <c r="B28" s="140">
        <v>1.385</v>
      </c>
      <c r="C28" s="140">
        <v>1.5069999999999999</v>
      </c>
    </row>
    <row r="29" spans="1:3" ht="14">
      <c r="A29" s="141">
        <v>56</v>
      </c>
      <c r="B29" s="140">
        <v>1.411</v>
      </c>
      <c r="C29" s="142">
        <v>1.5449999999999999</v>
      </c>
    </row>
    <row r="30" spans="1:3" ht="14">
      <c r="A30" s="141">
        <v>57</v>
      </c>
      <c r="B30" s="140">
        <v>1.4370000000000001</v>
      </c>
      <c r="C30" s="143">
        <v>1.585</v>
      </c>
    </row>
    <row r="31" spans="1:3" ht="14">
      <c r="A31" s="141">
        <v>58</v>
      </c>
      <c r="B31" s="140">
        <v>1.462</v>
      </c>
      <c r="C31" s="142">
        <v>1.625</v>
      </c>
    </row>
    <row r="32" spans="1:3" ht="14">
      <c r="A32" s="141">
        <v>59</v>
      </c>
      <c r="B32" s="140">
        <v>1.488</v>
      </c>
      <c r="C32" s="143">
        <v>1.665</v>
      </c>
    </row>
    <row r="33" spans="1:3" ht="14">
      <c r="A33" s="141">
        <v>60</v>
      </c>
      <c r="B33" s="140">
        <v>1.514</v>
      </c>
      <c r="C33" s="142">
        <v>1.7050000000000001</v>
      </c>
    </row>
    <row r="34" spans="1:3" ht="14">
      <c r="A34" s="141">
        <v>61</v>
      </c>
      <c r="B34" s="140">
        <v>1.5409999999999999</v>
      </c>
      <c r="C34" s="143">
        <v>1.744</v>
      </c>
    </row>
    <row r="35" spans="1:3" ht="14">
      <c r="A35" s="141">
        <v>62</v>
      </c>
      <c r="B35" s="140">
        <v>1.5680000000000001</v>
      </c>
      <c r="C35" s="142">
        <v>1.778</v>
      </c>
    </row>
    <row r="36" spans="1:3" ht="14">
      <c r="A36" s="141">
        <v>63</v>
      </c>
      <c r="B36" s="140">
        <v>1.5980000000000001</v>
      </c>
      <c r="C36" s="143">
        <v>1.8080000000000001</v>
      </c>
    </row>
    <row r="37" spans="1:3" ht="14">
      <c r="A37" s="141">
        <v>64</v>
      </c>
      <c r="B37" s="140">
        <v>1.629</v>
      </c>
      <c r="C37" s="142">
        <v>1.839</v>
      </c>
    </row>
    <row r="38" spans="1:3" ht="14">
      <c r="A38" s="141">
        <v>65</v>
      </c>
      <c r="B38" s="140">
        <v>1.663</v>
      </c>
      <c r="C38" s="143">
        <v>1.873</v>
      </c>
    </row>
    <row r="39" spans="1:3" ht="14">
      <c r="A39" s="141">
        <v>66</v>
      </c>
      <c r="B39" s="140">
        <v>1.6990000000000001</v>
      </c>
      <c r="C39" s="142">
        <v>1.909</v>
      </c>
    </row>
    <row r="40" spans="1:3" ht="14">
      <c r="A40" s="141">
        <v>67</v>
      </c>
      <c r="B40" s="140">
        <v>1.738</v>
      </c>
      <c r="C40" s="143">
        <v>1.948</v>
      </c>
    </row>
    <row r="41" spans="1:3" ht="14">
      <c r="A41" s="141">
        <v>68</v>
      </c>
      <c r="B41" s="140">
        <v>1.7789999999999999</v>
      </c>
      <c r="C41" s="142">
        <v>1.9890000000000001</v>
      </c>
    </row>
    <row r="42" spans="1:3" ht="14">
      <c r="A42" s="141">
        <v>69</v>
      </c>
      <c r="B42" s="140">
        <v>1.823</v>
      </c>
      <c r="C42" s="143">
        <v>2.0329999999999999</v>
      </c>
    </row>
    <row r="43" spans="1:3" ht="14">
      <c r="A43" s="141">
        <v>70</v>
      </c>
      <c r="B43" s="140">
        <v>1.867</v>
      </c>
      <c r="C43" s="142">
        <v>2.077</v>
      </c>
    </row>
    <row r="44" spans="1:3" ht="14">
      <c r="A44" s="141">
        <v>71</v>
      </c>
      <c r="B44" s="140">
        <v>1.91</v>
      </c>
      <c r="C44" s="143">
        <v>2.12</v>
      </c>
    </row>
    <row r="45" spans="1:3" ht="14">
      <c r="A45" s="141">
        <v>72</v>
      </c>
      <c r="B45" s="140">
        <v>1.9530000000000001</v>
      </c>
      <c r="C45" s="142">
        <v>2.1629999999999998</v>
      </c>
    </row>
    <row r="46" spans="1:3" ht="14">
      <c r="A46" s="141">
        <v>73</v>
      </c>
      <c r="B46" s="140">
        <v>2.004</v>
      </c>
      <c r="C46" s="143">
        <v>2.214</v>
      </c>
    </row>
    <row r="47" spans="1:3" ht="14">
      <c r="A47" s="141">
        <v>74</v>
      </c>
      <c r="B47" s="140">
        <v>2.06</v>
      </c>
      <c r="C47" s="142">
        <v>2.27</v>
      </c>
    </row>
    <row r="48" spans="1:3" ht="14">
      <c r="A48" s="141">
        <v>75</v>
      </c>
      <c r="B48" s="140">
        <v>2.117</v>
      </c>
      <c r="C48" s="143">
        <v>2.327</v>
      </c>
    </row>
    <row r="49" spans="1:3" ht="14">
      <c r="A49" s="141">
        <v>76</v>
      </c>
      <c r="B49" s="140">
        <v>2.181</v>
      </c>
      <c r="C49" s="142">
        <v>2.391</v>
      </c>
    </row>
    <row r="50" spans="1:3" ht="14">
      <c r="A50" s="141">
        <v>77</v>
      </c>
      <c r="B50" s="140">
        <v>2.2549999999999999</v>
      </c>
      <c r="C50" s="143">
        <v>2.4649999999999999</v>
      </c>
    </row>
    <row r="51" spans="1:3" ht="14">
      <c r="A51" s="141">
        <v>78</v>
      </c>
      <c r="B51" s="140">
        <v>2.3359999999999999</v>
      </c>
      <c r="C51" s="142">
        <v>2.5459999999999998</v>
      </c>
    </row>
    <row r="52" spans="1:3" ht="14">
      <c r="A52" s="141">
        <v>79</v>
      </c>
      <c r="B52" s="140">
        <v>2.419</v>
      </c>
      <c r="C52" s="143">
        <v>2.629</v>
      </c>
    </row>
    <row r="53" spans="1:3" ht="14">
      <c r="A53" s="141">
        <v>80</v>
      </c>
      <c r="B53" s="140">
        <v>2.504</v>
      </c>
      <c r="C53" s="142">
        <v>2.714</v>
      </c>
    </row>
    <row r="54" spans="1:3" ht="14">
      <c r="A54" s="141">
        <v>81</v>
      </c>
      <c r="B54" s="140">
        <v>2.597</v>
      </c>
      <c r="C54" s="144"/>
    </row>
    <row r="55" spans="1:3" ht="14">
      <c r="A55" s="141">
        <v>82</v>
      </c>
      <c r="B55" s="140">
        <v>2.702</v>
      </c>
      <c r="C55" s="144"/>
    </row>
    <row r="56" spans="1:3" ht="14">
      <c r="A56" s="141">
        <v>83</v>
      </c>
      <c r="B56" s="140">
        <v>2.831</v>
      </c>
      <c r="C56" s="144"/>
    </row>
    <row r="57" spans="1:3" ht="14">
      <c r="A57" s="141">
        <v>84</v>
      </c>
      <c r="B57" s="140">
        <v>2.9809999999999999</v>
      </c>
      <c r="C57" s="144"/>
    </row>
    <row r="58" spans="1:3" ht="14">
      <c r="A58" s="141">
        <v>85</v>
      </c>
      <c r="B58" s="140">
        <v>3.153</v>
      </c>
      <c r="C58" s="144"/>
    </row>
    <row r="59" spans="1:3" ht="14">
      <c r="A59" s="141">
        <v>86</v>
      </c>
      <c r="B59" s="140">
        <v>3.3519999999999999</v>
      </c>
      <c r="C59" s="144"/>
    </row>
    <row r="60" spans="1:3" ht="14">
      <c r="A60" s="141">
        <v>87</v>
      </c>
      <c r="B60" s="140">
        <v>3.58</v>
      </c>
      <c r="C60" s="144"/>
    </row>
    <row r="61" spans="1:3" ht="14">
      <c r="A61" s="141">
        <v>88</v>
      </c>
      <c r="B61" s="140">
        <v>3.8420000000000001</v>
      </c>
      <c r="C61" s="144"/>
    </row>
    <row r="62" spans="1:3" ht="14">
      <c r="A62" s="141">
        <v>89</v>
      </c>
      <c r="B62" s="140">
        <v>4.1449999999999996</v>
      </c>
      <c r="C62" s="144"/>
    </row>
    <row r="63" spans="1:3" ht="14">
      <c r="A63" s="141">
        <v>90</v>
      </c>
      <c r="B63" s="140">
        <v>4.4930000000000003</v>
      </c>
      <c r="C63" s="144"/>
    </row>
  </sheetData>
  <mergeCells count="1">
    <mergeCell ref="A1:C1"/>
  </mergeCells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8</vt:i4>
      </vt:variant>
    </vt:vector>
  </HeadingPairs>
  <TitlesOfParts>
    <vt:vector size="17" baseType="lpstr">
      <vt:lpstr>P1</vt:lpstr>
      <vt:lpstr>P2</vt:lpstr>
      <vt:lpstr>P3</vt:lpstr>
      <vt:lpstr>P4</vt:lpstr>
      <vt:lpstr>P5</vt:lpstr>
      <vt:lpstr>Resultat NM Veteran</vt:lpstr>
      <vt:lpstr>Ranking NM Veteran</vt:lpstr>
      <vt:lpstr>NM Veteran Lag finale</vt:lpstr>
      <vt:lpstr>Meltzer-Faber</vt:lpstr>
      <vt:lpstr>'NM Veteran Lag finale'!Utskriftsområde</vt:lpstr>
      <vt:lpstr>'P1'!Utskriftsområde</vt:lpstr>
      <vt:lpstr>'P2'!Utskriftsområde</vt:lpstr>
      <vt:lpstr>'P3'!Utskriftsområde</vt:lpstr>
      <vt:lpstr>'P4'!Utskriftsområde</vt:lpstr>
      <vt:lpstr>'P5'!Utskriftsområde</vt:lpstr>
      <vt:lpstr>'Ranking NM Veteran'!Utskriftsområde</vt:lpstr>
      <vt:lpstr>'Resultat NM Veteran'!Utskriftsområde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Microsoft Office-bruker</cp:lastModifiedBy>
  <cp:lastPrinted>2022-05-14T14:08:18Z</cp:lastPrinted>
  <dcterms:created xsi:type="dcterms:W3CDTF">2001-08-31T20:44:44Z</dcterms:created>
  <dcterms:modified xsi:type="dcterms:W3CDTF">2022-05-14T16:47:56Z</dcterms:modified>
</cp:coreProperties>
</file>