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9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SF47\SF47\Norges Vektløfterforb\Sport\Resultater\2015\"/>
    </mc:Choice>
  </mc:AlternateContent>
  <bookViews>
    <workbookView xWindow="0" yWindow="0" windowWidth="23040" windowHeight="9408"/>
  </bookViews>
  <sheets>
    <sheet name="P1" sheetId="10" r:id="rId1"/>
    <sheet name="P2" sheetId="9" r:id="rId2"/>
    <sheet name="P3" sheetId="14" r:id="rId3"/>
    <sheet name="P4" sheetId="15" r:id="rId4"/>
    <sheet name="P5" sheetId="16" r:id="rId5"/>
    <sheet name="P6" sheetId="17" r:id="rId6"/>
    <sheet name="P7" sheetId="18" r:id="rId7"/>
    <sheet name="P8" sheetId="19" r:id="rId8"/>
    <sheet name="P9" sheetId="33" r:id="rId9"/>
    <sheet name="NM Lag fullstendig" sheetId="40" r:id="rId10"/>
    <sheet name="NM Lag fullstendig (2)" sheetId="41" r:id="rId11"/>
    <sheet name="Resultat Norges Cup" sheetId="20" r:id="rId12"/>
    <sheet name="Resultat NC Junior-Ungdom" sheetId="39" r:id="rId13"/>
    <sheet name="Meltzer-Malone" sheetId="37" state="hidden" r:id="rId14"/>
    <sheet name="Module1" sheetId="2" state="veryHidden" r:id=""/>
  </sheets>
  <definedNames>
    <definedName name="_xlnm._FilterDatabase" localSheetId="12" hidden="1">'Resultat NC Junior-Ungdom'!$A$6:$K$27</definedName>
    <definedName name="_xlnm.Print_Area" localSheetId="9">'NM Lag fullstendig'!$A$1:$P$114</definedName>
    <definedName name="_xlnm.Print_Area" localSheetId="10">'NM Lag fullstendig (2)'!$A$1:$J$114</definedName>
    <definedName name="_xlnm.Print_Area" localSheetId="0">'P1'!$A$1:$T$39</definedName>
    <definedName name="_xlnm.Print_Area" localSheetId="1">'P2'!$A$1:$T$39</definedName>
    <definedName name="_xlnm.Print_Area" localSheetId="2">'P3'!$A$1:$T$39</definedName>
    <definedName name="_xlnm.Print_Area" localSheetId="3">'P4'!$A$1:$T$39</definedName>
    <definedName name="_xlnm.Print_Area" localSheetId="4">'P5'!$A$1:$T$39</definedName>
    <definedName name="_xlnm.Print_Area" localSheetId="5">'P6'!$A$1:$T$39</definedName>
    <definedName name="_xlnm.Print_Area" localSheetId="6">'P7'!$A$1:$T$39</definedName>
    <definedName name="_xlnm.Print_Area" localSheetId="7">'P8'!$A$1:$T$39</definedName>
    <definedName name="_xlnm.Print_Area" localSheetId="8">'P9'!$A$1:$T$39</definedName>
    <definedName name="_xlnm.Print_Area" localSheetId="12">'Resultat NC Junior-Ungdom'!$A$1:$K$28</definedName>
    <definedName name="_xlnm.Print_Area" localSheetId="11">'Resultat Norges Cup'!$A$1:$K$85</definedName>
    <definedName name="_xlnm.Print_Titles" localSheetId="9">'NM Lag fullstendig'!#REF!</definedName>
    <definedName name="_xlnm.Print_Titles" localSheetId="10">'NM Lag fullstendig (2)'!#REF!</definedName>
    <definedName name="_xlnm.Print_Titles" localSheetId="12">'Resultat NC Junior-Ungdom'!#REF!</definedName>
    <definedName name="_xlnm.Print_Titles" localSheetId="11">'Resultat Norges Cup'!#REF!</definedName>
  </definedNames>
  <calcPr calcId="152511" concurrentCalc="0"/>
</workbook>
</file>

<file path=xl/calcChain.xml><?xml version="1.0" encoding="utf-8"?>
<calcChain xmlns="http://schemas.openxmlformats.org/spreadsheetml/2006/main">
  <c r="I109" i="41" l="1"/>
  <c r="H109" i="41"/>
  <c r="G109" i="41"/>
  <c r="O109" i="40"/>
  <c r="N109" i="40"/>
  <c r="M109" i="40"/>
  <c r="J114" i="41"/>
  <c r="I114" i="41"/>
  <c r="H114" i="41"/>
  <c r="G114" i="41"/>
  <c r="F114" i="41"/>
  <c r="E114" i="41"/>
  <c r="D114" i="41"/>
  <c r="C114" i="41"/>
  <c r="B114" i="41"/>
  <c r="J113" i="41"/>
  <c r="I113" i="41"/>
  <c r="H113" i="41"/>
  <c r="G113" i="41"/>
  <c r="F113" i="41"/>
  <c r="E113" i="41"/>
  <c r="D113" i="41"/>
  <c r="C113" i="41"/>
  <c r="B113" i="41"/>
  <c r="J112" i="41"/>
  <c r="I112" i="41"/>
  <c r="H112" i="41"/>
  <c r="G112" i="41"/>
  <c r="F112" i="41"/>
  <c r="E112" i="41"/>
  <c r="D112" i="41"/>
  <c r="C112" i="41"/>
  <c r="B112" i="41"/>
  <c r="I111" i="41"/>
  <c r="H111" i="41"/>
  <c r="G111" i="41"/>
  <c r="F111" i="41"/>
  <c r="E111" i="41"/>
  <c r="D111" i="41"/>
  <c r="C111" i="41"/>
  <c r="B111" i="41"/>
  <c r="J110" i="41"/>
  <c r="I110" i="41"/>
  <c r="H110" i="41"/>
  <c r="G110" i="41"/>
  <c r="F110" i="41"/>
  <c r="E110" i="41"/>
  <c r="D110" i="41"/>
  <c r="C110" i="41"/>
  <c r="B110" i="41"/>
  <c r="J109" i="41"/>
  <c r="F109" i="41"/>
  <c r="E109" i="41"/>
  <c r="D109" i="41"/>
  <c r="C109" i="41"/>
  <c r="B109" i="41"/>
  <c r="J108" i="41"/>
  <c r="J107" i="41"/>
  <c r="I107" i="41"/>
  <c r="H107" i="41"/>
  <c r="G107" i="41"/>
  <c r="F107" i="41"/>
  <c r="E107" i="41"/>
  <c r="D107" i="41"/>
  <c r="C107" i="41"/>
  <c r="B107" i="41"/>
  <c r="J106" i="41"/>
  <c r="I106" i="41"/>
  <c r="H106" i="41"/>
  <c r="G106" i="41"/>
  <c r="F106" i="41"/>
  <c r="E106" i="41"/>
  <c r="D106" i="41"/>
  <c r="C106" i="41"/>
  <c r="B106" i="41"/>
  <c r="J105" i="41"/>
  <c r="I105" i="41"/>
  <c r="H105" i="41"/>
  <c r="G105" i="41"/>
  <c r="F105" i="41"/>
  <c r="E105" i="41"/>
  <c r="D105" i="41"/>
  <c r="C105" i="41"/>
  <c r="B105" i="41"/>
  <c r="J104" i="41"/>
  <c r="I104" i="41"/>
  <c r="H104" i="41"/>
  <c r="G104" i="41"/>
  <c r="F104" i="41"/>
  <c r="E104" i="41"/>
  <c r="D104" i="41"/>
  <c r="C104" i="41"/>
  <c r="B104" i="41"/>
  <c r="J103" i="41"/>
  <c r="I103" i="41"/>
  <c r="H103" i="41"/>
  <c r="G103" i="41"/>
  <c r="F103" i="41"/>
  <c r="E103" i="41"/>
  <c r="D103" i="41"/>
  <c r="C103" i="41"/>
  <c r="B103" i="41"/>
  <c r="J102" i="41"/>
  <c r="I102" i="41"/>
  <c r="H102" i="41"/>
  <c r="G102" i="41"/>
  <c r="F102" i="41"/>
  <c r="E102" i="41"/>
  <c r="D102" i="41"/>
  <c r="C102" i="41"/>
  <c r="B102" i="41"/>
  <c r="J101" i="41"/>
  <c r="J100" i="41"/>
  <c r="I100" i="41"/>
  <c r="H100" i="41"/>
  <c r="G100" i="41"/>
  <c r="F100" i="41"/>
  <c r="E100" i="41"/>
  <c r="D100" i="41"/>
  <c r="C100" i="41"/>
  <c r="B100" i="41"/>
  <c r="J99" i="41"/>
  <c r="I99" i="41"/>
  <c r="H99" i="41"/>
  <c r="G99" i="41"/>
  <c r="F99" i="41"/>
  <c r="E99" i="41"/>
  <c r="D99" i="41"/>
  <c r="C99" i="41"/>
  <c r="B99" i="41"/>
  <c r="J98" i="41"/>
  <c r="I98" i="41"/>
  <c r="H98" i="41"/>
  <c r="G98" i="41"/>
  <c r="F98" i="41"/>
  <c r="E98" i="41"/>
  <c r="D98" i="41"/>
  <c r="C98" i="41"/>
  <c r="B98" i="41"/>
  <c r="J97" i="41"/>
  <c r="I97" i="41"/>
  <c r="H97" i="41"/>
  <c r="G97" i="41"/>
  <c r="F97" i="41"/>
  <c r="E97" i="41"/>
  <c r="D97" i="41"/>
  <c r="C97" i="41"/>
  <c r="B97" i="41"/>
  <c r="J96" i="41"/>
  <c r="I96" i="41"/>
  <c r="H96" i="41"/>
  <c r="G96" i="41"/>
  <c r="F96" i="41"/>
  <c r="E96" i="41"/>
  <c r="D96" i="41"/>
  <c r="C96" i="41"/>
  <c r="B96" i="41"/>
  <c r="J95" i="41"/>
  <c r="I95" i="41"/>
  <c r="H95" i="41"/>
  <c r="G95" i="41"/>
  <c r="F95" i="41"/>
  <c r="E95" i="41"/>
  <c r="D95" i="41"/>
  <c r="C95" i="41"/>
  <c r="B95" i="41"/>
  <c r="J94" i="41"/>
  <c r="J93" i="41"/>
  <c r="I93" i="41"/>
  <c r="H93" i="41"/>
  <c r="G93" i="41"/>
  <c r="F93" i="41"/>
  <c r="E93" i="41"/>
  <c r="D93" i="41"/>
  <c r="C93" i="41"/>
  <c r="B93" i="41"/>
  <c r="J92" i="41"/>
  <c r="I92" i="41"/>
  <c r="H92" i="41"/>
  <c r="G92" i="41"/>
  <c r="F92" i="41"/>
  <c r="E92" i="41"/>
  <c r="D92" i="41"/>
  <c r="C92" i="41"/>
  <c r="B92" i="41"/>
  <c r="J91" i="41"/>
  <c r="I91" i="41"/>
  <c r="H91" i="41"/>
  <c r="G91" i="41"/>
  <c r="F91" i="41"/>
  <c r="E91" i="41"/>
  <c r="D91" i="41"/>
  <c r="C91" i="41"/>
  <c r="B91" i="41"/>
  <c r="J90" i="41"/>
  <c r="I90" i="41"/>
  <c r="H90" i="41"/>
  <c r="G90" i="41"/>
  <c r="F90" i="41"/>
  <c r="E90" i="41"/>
  <c r="D90" i="41"/>
  <c r="C90" i="41"/>
  <c r="B90" i="41"/>
  <c r="J89" i="41"/>
  <c r="I89" i="41"/>
  <c r="H89" i="41"/>
  <c r="G89" i="41"/>
  <c r="F89" i="41"/>
  <c r="E89" i="41"/>
  <c r="D89" i="41"/>
  <c r="C89" i="41"/>
  <c r="B89" i="41"/>
  <c r="J88" i="41"/>
  <c r="I88" i="41"/>
  <c r="H88" i="41"/>
  <c r="G88" i="41"/>
  <c r="F88" i="41"/>
  <c r="E88" i="41"/>
  <c r="D88" i="41"/>
  <c r="C88" i="41"/>
  <c r="B88" i="41"/>
  <c r="J87" i="41"/>
  <c r="J83" i="41"/>
  <c r="I83" i="41"/>
  <c r="H83" i="41"/>
  <c r="G83" i="41"/>
  <c r="F83" i="41"/>
  <c r="E83" i="41"/>
  <c r="D83" i="41"/>
  <c r="C83" i="41"/>
  <c r="B83" i="41"/>
  <c r="J82" i="41"/>
  <c r="I82" i="41"/>
  <c r="H82" i="41"/>
  <c r="G82" i="41"/>
  <c r="F82" i="41"/>
  <c r="E82" i="41"/>
  <c r="D82" i="41"/>
  <c r="C82" i="41"/>
  <c r="B82" i="41"/>
  <c r="J81" i="41"/>
  <c r="I81" i="41"/>
  <c r="H81" i="41"/>
  <c r="G81" i="41"/>
  <c r="F81" i="41"/>
  <c r="E81" i="41"/>
  <c r="D81" i="41"/>
  <c r="C81" i="41"/>
  <c r="B81" i="41"/>
  <c r="J80" i="41"/>
  <c r="I80" i="41"/>
  <c r="H80" i="41"/>
  <c r="G80" i="41"/>
  <c r="F80" i="41"/>
  <c r="E80" i="41"/>
  <c r="D80" i="41"/>
  <c r="C80" i="41"/>
  <c r="B80" i="41"/>
  <c r="J79" i="41"/>
  <c r="J78" i="41"/>
  <c r="I78" i="41"/>
  <c r="H78" i="41"/>
  <c r="G78" i="41"/>
  <c r="F78" i="41"/>
  <c r="E78" i="41"/>
  <c r="D78" i="41"/>
  <c r="C78" i="41"/>
  <c r="B78" i="41"/>
  <c r="J77" i="41"/>
  <c r="I77" i="41"/>
  <c r="H77" i="41"/>
  <c r="G77" i="41"/>
  <c r="F77" i="41"/>
  <c r="E77" i="41"/>
  <c r="D77" i="41"/>
  <c r="C77" i="41"/>
  <c r="B77" i="41"/>
  <c r="J76" i="41"/>
  <c r="I76" i="41"/>
  <c r="H76" i="41"/>
  <c r="G76" i="41"/>
  <c r="F76" i="41"/>
  <c r="E76" i="41"/>
  <c r="D76" i="41"/>
  <c r="C76" i="41"/>
  <c r="B76" i="41"/>
  <c r="J75" i="41"/>
  <c r="I75" i="41"/>
  <c r="H75" i="41"/>
  <c r="G75" i="41"/>
  <c r="F75" i="41"/>
  <c r="E75" i="41"/>
  <c r="D75" i="41"/>
  <c r="C75" i="41"/>
  <c r="B75" i="41"/>
  <c r="J74" i="41"/>
  <c r="J73" i="41"/>
  <c r="I73" i="41"/>
  <c r="H73" i="41"/>
  <c r="G73" i="41"/>
  <c r="F73" i="41"/>
  <c r="E73" i="41"/>
  <c r="D73" i="41"/>
  <c r="C73" i="41"/>
  <c r="B73" i="41"/>
  <c r="J72" i="41"/>
  <c r="I72" i="41"/>
  <c r="H72" i="41"/>
  <c r="G72" i="41"/>
  <c r="F72" i="41"/>
  <c r="E72" i="41"/>
  <c r="D72" i="41"/>
  <c r="C72" i="41"/>
  <c r="B72" i="41"/>
  <c r="J71" i="41"/>
  <c r="I71" i="41"/>
  <c r="H71" i="41"/>
  <c r="G71" i="41"/>
  <c r="F71" i="41"/>
  <c r="E71" i="41"/>
  <c r="D71" i="41"/>
  <c r="C71" i="41"/>
  <c r="B71" i="41"/>
  <c r="J70" i="41"/>
  <c r="I70" i="41"/>
  <c r="H70" i="41"/>
  <c r="G70" i="41"/>
  <c r="F70" i="41"/>
  <c r="E70" i="41"/>
  <c r="D70" i="41"/>
  <c r="C70" i="41"/>
  <c r="B70" i="41"/>
  <c r="J69" i="41"/>
  <c r="J68" i="41"/>
  <c r="I68" i="41"/>
  <c r="H68" i="41"/>
  <c r="G68" i="41"/>
  <c r="F68" i="41"/>
  <c r="E68" i="41"/>
  <c r="D68" i="41"/>
  <c r="C68" i="41"/>
  <c r="B68" i="41"/>
  <c r="J67" i="41"/>
  <c r="I67" i="41"/>
  <c r="H67" i="41"/>
  <c r="G67" i="41"/>
  <c r="F67" i="41"/>
  <c r="E67" i="41"/>
  <c r="D67" i="41"/>
  <c r="C67" i="41"/>
  <c r="B67" i="41"/>
  <c r="J66" i="41"/>
  <c r="I66" i="41"/>
  <c r="H66" i="41"/>
  <c r="G66" i="41"/>
  <c r="F66" i="41"/>
  <c r="E66" i="41"/>
  <c r="D66" i="41"/>
  <c r="C66" i="41"/>
  <c r="B66" i="41"/>
  <c r="J65" i="41"/>
  <c r="J61" i="41"/>
  <c r="I61" i="41"/>
  <c r="H61" i="41"/>
  <c r="G61" i="41"/>
  <c r="F61" i="41"/>
  <c r="E61" i="41"/>
  <c r="D61" i="41"/>
  <c r="C61" i="41"/>
  <c r="B61" i="41"/>
  <c r="J60" i="41"/>
  <c r="I60" i="41"/>
  <c r="H60" i="41"/>
  <c r="G60" i="41"/>
  <c r="F60" i="41"/>
  <c r="E60" i="41"/>
  <c r="D60" i="41"/>
  <c r="C60" i="41"/>
  <c r="B60" i="41"/>
  <c r="J59" i="41"/>
  <c r="I59" i="41"/>
  <c r="H59" i="41"/>
  <c r="G59" i="41"/>
  <c r="F59" i="41"/>
  <c r="E59" i="41"/>
  <c r="D59" i="41"/>
  <c r="C59" i="41"/>
  <c r="B59" i="41"/>
  <c r="J58" i="41"/>
  <c r="J57" i="41"/>
  <c r="I57" i="41"/>
  <c r="H57" i="41"/>
  <c r="G57" i="41"/>
  <c r="F57" i="41"/>
  <c r="E57" i="41"/>
  <c r="D57" i="41"/>
  <c r="C57" i="41"/>
  <c r="B57" i="41"/>
  <c r="J56" i="41"/>
  <c r="I56" i="41"/>
  <c r="H56" i="41"/>
  <c r="G56" i="41"/>
  <c r="F56" i="41"/>
  <c r="E56" i="41"/>
  <c r="D56" i="41"/>
  <c r="C56" i="41"/>
  <c r="B56" i="41"/>
  <c r="J55" i="41"/>
  <c r="I55" i="41"/>
  <c r="H55" i="41"/>
  <c r="G55" i="41"/>
  <c r="F55" i="41"/>
  <c r="E55" i="41"/>
  <c r="D55" i="41"/>
  <c r="C55" i="41"/>
  <c r="B55" i="41"/>
  <c r="J54" i="41"/>
  <c r="I54" i="41"/>
  <c r="H54" i="41"/>
  <c r="G54" i="41"/>
  <c r="F54" i="41"/>
  <c r="E54" i="41"/>
  <c r="D54" i="41"/>
  <c r="C54" i="41"/>
  <c r="B54" i="41"/>
  <c r="J53" i="41"/>
  <c r="J52" i="41"/>
  <c r="I52" i="41"/>
  <c r="H52" i="41"/>
  <c r="G52" i="41"/>
  <c r="F52" i="41"/>
  <c r="E52" i="41"/>
  <c r="D52" i="41"/>
  <c r="C52" i="41"/>
  <c r="B52" i="41"/>
  <c r="J51" i="41"/>
  <c r="I51" i="41"/>
  <c r="H51" i="41"/>
  <c r="G51" i="41"/>
  <c r="F51" i="41"/>
  <c r="E51" i="41"/>
  <c r="D51" i="41"/>
  <c r="C51" i="41"/>
  <c r="B51" i="41"/>
  <c r="J50" i="41"/>
  <c r="I50" i="41"/>
  <c r="H50" i="41"/>
  <c r="G50" i="41"/>
  <c r="F50" i="41"/>
  <c r="E50" i="41"/>
  <c r="D50" i="41"/>
  <c r="C50" i="41"/>
  <c r="B50" i="41"/>
  <c r="J49" i="41"/>
  <c r="I49" i="41"/>
  <c r="H49" i="41"/>
  <c r="G49" i="41"/>
  <c r="F49" i="41"/>
  <c r="E49" i="41"/>
  <c r="D49" i="41"/>
  <c r="C49" i="41"/>
  <c r="B49" i="41"/>
  <c r="J48" i="41"/>
  <c r="J47" i="41"/>
  <c r="I47" i="41"/>
  <c r="H47" i="41"/>
  <c r="G47" i="41"/>
  <c r="F47" i="41"/>
  <c r="E47" i="41"/>
  <c r="D47" i="41"/>
  <c r="C47" i="41"/>
  <c r="B47" i="41"/>
  <c r="J46" i="41"/>
  <c r="I46" i="41"/>
  <c r="H46" i="41"/>
  <c r="G46" i="41"/>
  <c r="F46" i="41"/>
  <c r="E46" i="41"/>
  <c r="D46" i="41"/>
  <c r="C46" i="41"/>
  <c r="B46" i="41"/>
  <c r="J45" i="41"/>
  <c r="I45" i="41"/>
  <c r="H45" i="41"/>
  <c r="G45" i="41"/>
  <c r="F45" i="41"/>
  <c r="E45" i="41"/>
  <c r="D45" i="41"/>
  <c r="C45" i="41"/>
  <c r="B45" i="41"/>
  <c r="J44" i="41"/>
  <c r="I44" i="41"/>
  <c r="H44" i="41"/>
  <c r="G44" i="41"/>
  <c r="F44" i="41"/>
  <c r="E44" i="41"/>
  <c r="D44" i="41"/>
  <c r="C44" i="41"/>
  <c r="B44" i="41"/>
  <c r="J43" i="41"/>
  <c r="J39" i="41"/>
  <c r="I39" i="41"/>
  <c r="H39" i="41"/>
  <c r="G39" i="41"/>
  <c r="F39" i="41"/>
  <c r="E39" i="41"/>
  <c r="D39" i="41"/>
  <c r="C39" i="41"/>
  <c r="B39" i="41"/>
  <c r="J38" i="41"/>
  <c r="I38" i="41"/>
  <c r="H38" i="41"/>
  <c r="G38" i="41"/>
  <c r="F38" i="41"/>
  <c r="E38" i="41"/>
  <c r="D38" i="41"/>
  <c r="C38" i="41"/>
  <c r="B38" i="41"/>
  <c r="J37" i="41"/>
  <c r="I37" i="41"/>
  <c r="H37" i="41"/>
  <c r="G37" i="41"/>
  <c r="F37" i="41"/>
  <c r="E37" i="41"/>
  <c r="D37" i="41"/>
  <c r="C37" i="41"/>
  <c r="B37" i="41"/>
  <c r="J36" i="41"/>
  <c r="I36" i="41"/>
  <c r="H36" i="41"/>
  <c r="G36" i="41"/>
  <c r="F36" i="41"/>
  <c r="E36" i="41"/>
  <c r="D36" i="41"/>
  <c r="C36" i="41"/>
  <c r="B36" i="41"/>
  <c r="J35" i="41"/>
  <c r="J34" i="41"/>
  <c r="I34" i="41"/>
  <c r="H34" i="41"/>
  <c r="G34" i="41"/>
  <c r="F34" i="41"/>
  <c r="E34" i="41"/>
  <c r="D34" i="41"/>
  <c r="C34" i="41"/>
  <c r="B34" i="41"/>
  <c r="J33" i="41"/>
  <c r="I33" i="41"/>
  <c r="H33" i="41"/>
  <c r="G33" i="41"/>
  <c r="F33" i="41"/>
  <c r="E33" i="41"/>
  <c r="D33" i="41"/>
  <c r="C33" i="41"/>
  <c r="B33" i="41"/>
  <c r="J32" i="41"/>
  <c r="I32" i="41"/>
  <c r="H32" i="41"/>
  <c r="G32" i="41"/>
  <c r="F32" i="41"/>
  <c r="E32" i="41"/>
  <c r="D32" i="41"/>
  <c r="C32" i="41"/>
  <c r="B32" i="41"/>
  <c r="J31" i="41"/>
  <c r="I31" i="41"/>
  <c r="H31" i="41"/>
  <c r="G31" i="41"/>
  <c r="F31" i="41"/>
  <c r="E31" i="41"/>
  <c r="D31" i="41"/>
  <c r="C31" i="41"/>
  <c r="B31" i="41"/>
  <c r="J30" i="41"/>
  <c r="J29" i="41"/>
  <c r="I29" i="41"/>
  <c r="H29" i="41"/>
  <c r="G29" i="41"/>
  <c r="F29" i="41"/>
  <c r="E29" i="41"/>
  <c r="D29" i="41"/>
  <c r="C29" i="41"/>
  <c r="B29" i="41"/>
  <c r="J28" i="41"/>
  <c r="I28" i="41"/>
  <c r="H28" i="41"/>
  <c r="G28" i="41"/>
  <c r="F28" i="41"/>
  <c r="E28" i="41"/>
  <c r="D28" i="41"/>
  <c r="C28" i="41"/>
  <c r="B28" i="41"/>
  <c r="J27" i="41"/>
  <c r="I27" i="41"/>
  <c r="H27" i="41"/>
  <c r="G27" i="41"/>
  <c r="F27" i="41"/>
  <c r="E27" i="41"/>
  <c r="D27" i="41"/>
  <c r="C27" i="41"/>
  <c r="B27" i="41"/>
  <c r="J26" i="41"/>
  <c r="J22" i="41"/>
  <c r="I22" i="41"/>
  <c r="H22" i="41"/>
  <c r="G22" i="41"/>
  <c r="F22" i="41"/>
  <c r="E22" i="41"/>
  <c r="D22" i="41"/>
  <c r="C22" i="41"/>
  <c r="B22" i="41"/>
  <c r="J21" i="41"/>
  <c r="I21" i="41"/>
  <c r="H21" i="41"/>
  <c r="G21" i="41"/>
  <c r="F21" i="41"/>
  <c r="E21" i="41"/>
  <c r="D21" i="41"/>
  <c r="C21" i="41"/>
  <c r="B21" i="41"/>
  <c r="J20" i="41"/>
  <c r="I20" i="41"/>
  <c r="H20" i="41"/>
  <c r="G20" i="41"/>
  <c r="F20" i="41"/>
  <c r="E20" i="41"/>
  <c r="D20" i="41"/>
  <c r="C20" i="41"/>
  <c r="B20" i="41"/>
  <c r="J19" i="41"/>
  <c r="J18" i="41"/>
  <c r="I18" i="41"/>
  <c r="H18" i="41"/>
  <c r="G18" i="41"/>
  <c r="F18" i="41"/>
  <c r="E18" i="41"/>
  <c r="D18" i="41"/>
  <c r="C18" i="41"/>
  <c r="B18" i="41"/>
  <c r="J17" i="41"/>
  <c r="I17" i="41"/>
  <c r="H17" i="41"/>
  <c r="G17" i="41"/>
  <c r="F17" i="41"/>
  <c r="E17" i="41"/>
  <c r="D17" i="41"/>
  <c r="C17" i="41"/>
  <c r="B17" i="41"/>
  <c r="J16" i="41"/>
  <c r="I16" i="41"/>
  <c r="H16" i="41"/>
  <c r="G16" i="41"/>
  <c r="F16" i="41"/>
  <c r="E16" i="41"/>
  <c r="D16" i="41"/>
  <c r="C16" i="41"/>
  <c r="B16" i="41"/>
  <c r="J15" i="41"/>
  <c r="I15" i="41"/>
  <c r="H15" i="41"/>
  <c r="G15" i="41"/>
  <c r="F15" i="41"/>
  <c r="E15" i="41"/>
  <c r="D15" i="41"/>
  <c r="C15" i="41"/>
  <c r="B15" i="41"/>
  <c r="J14" i="41"/>
  <c r="J13" i="41"/>
  <c r="I13" i="41"/>
  <c r="H13" i="41"/>
  <c r="G13" i="41"/>
  <c r="F13" i="41"/>
  <c r="E13" i="41"/>
  <c r="D13" i="41"/>
  <c r="C13" i="41"/>
  <c r="B13" i="41"/>
  <c r="J12" i="41"/>
  <c r="I12" i="41"/>
  <c r="H12" i="41"/>
  <c r="G12" i="41"/>
  <c r="F12" i="41"/>
  <c r="E12" i="41"/>
  <c r="D12" i="41"/>
  <c r="C12" i="41"/>
  <c r="B12" i="41"/>
  <c r="J11" i="41"/>
  <c r="I11" i="41"/>
  <c r="H11" i="41"/>
  <c r="G11" i="41"/>
  <c r="F11" i="41"/>
  <c r="E11" i="41"/>
  <c r="D11" i="41"/>
  <c r="C11" i="41"/>
  <c r="B11" i="41"/>
  <c r="J10" i="41"/>
  <c r="J9" i="41"/>
  <c r="I9" i="41"/>
  <c r="H9" i="41"/>
  <c r="G9" i="41"/>
  <c r="F9" i="41"/>
  <c r="E9" i="41"/>
  <c r="D9" i="41"/>
  <c r="C9" i="41"/>
  <c r="B9" i="41"/>
  <c r="J8" i="41"/>
  <c r="I8" i="41"/>
  <c r="H8" i="41"/>
  <c r="G8" i="41"/>
  <c r="F8" i="41"/>
  <c r="E8" i="41"/>
  <c r="D8" i="41"/>
  <c r="C8" i="41"/>
  <c r="B8" i="41"/>
  <c r="J7" i="41"/>
  <c r="I7" i="41"/>
  <c r="H7" i="41"/>
  <c r="G7" i="41"/>
  <c r="F7" i="41"/>
  <c r="E7" i="41"/>
  <c r="D7" i="41"/>
  <c r="C7" i="41"/>
  <c r="B7" i="41"/>
  <c r="J6" i="41"/>
  <c r="G2" i="41"/>
  <c r="F2" i="41"/>
  <c r="A2" i="41"/>
  <c r="N20" i="33"/>
  <c r="O20" i="33"/>
  <c r="P20" i="33"/>
  <c r="Q20" i="33"/>
  <c r="P107" i="40"/>
  <c r="O11" i="33"/>
  <c r="N11" i="33"/>
  <c r="P11" i="33"/>
  <c r="Q11" i="33"/>
  <c r="P105" i="40"/>
  <c r="O15" i="33"/>
  <c r="N15" i="33"/>
  <c r="P15" i="33"/>
  <c r="Q15" i="33"/>
  <c r="P106" i="40"/>
  <c r="N10" i="19"/>
  <c r="O10" i="19"/>
  <c r="P10" i="19"/>
  <c r="Q10" i="19"/>
  <c r="P102" i="40"/>
  <c r="N14" i="19"/>
  <c r="O14" i="19"/>
  <c r="P14" i="19"/>
  <c r="Q14" i="19"/>
  <c r="P103" i="40"/>
  <c r="N18" i="19"/>
  <c r="O18" i="19"/>
  <c r="P18" i="19"/>
  <c r="Q18" i="19"/>
  <c r="P104" i="40"/>
  <c r="P101" i="40"/>
  <c r="N19" i="33"/>
  <c r="O19" i="33"/>
  <c r="P19" i="33"/>
  <c r="Q19" i="33"/>
  <c r="P93" i="40"/>
  <c r="O12" i="33"/>
  <c r="N12" i="33"/>
  <c r="P12" i="33"/>
  <c r="Q12" i="33"/>
  <c r="P91" i="40"/>
  <c r="O16" i="33"/>
  <c r="N16" i="33"/>
  <c r="P16" i="33"/>
  <c r="Q16" i="33"/>
  <c r="P92" i="40"/>
  <c r="N11" i="19"/>
  <c r="O11" i="19"/>
  <c r="P11" i="19"/>
  <c r="Q11" i="19"/>
  <c r="P88" i="40"/>
  <c r="N16" i="19"/>
  <c r="O16" i="19"/>
  <c r="P16" i="19"/>
  <c r="Q16" i="19"/>
  <c r="P89" i="40"/>
  <c r="N21" i="19"/>
  <c r="O21" i="19"/>
  <c r="P21" i="19"/>
  <c r="Q21" i="19"/>
  <c r="P90" i="40"/>
  <c r="P87" i="40"/>
  <c r="O20" i="19"/>
  <c r="N20" i="19"/>
  <c r="P20" i="19"/>
  <c r="Q20" i="19"/>
  <c r="P96" i="40"/>
  <c r="N9" i="33"/>
  <c r="O9" i="33"/>
  <c r="P9" i="33"/>
  <c r="Q9" i="33"/>
  <c r="P97" i="40"/>
  <c r="N17" i="33"/>
  <c r="O17" i="33"/>
  <c r="P17" i="33"/>
  <c r="Q17" i="33"/>
  <c r="P98" i="40"/>
  <c r="N21" i="33"/>
  <c r="O21" i="33"/>
  <c r="P21" i="33"/>
  <c r="Q21" i="33"/>
  <c r="P99" i="40"/>
  <c r="N9" i="19"/>
  <c r="O9" i="19"/>
  <c r="P9" i="19"/>
  <c r="Q9" i="19"/>
  <c r="P95" i="40"/>
  <c r="P94" i="40"/>
  <c r="N15" i="19"/>
  <c r="P15" i="19"/>
  <c r="Q15" i="19"/>
  <c r="P100" i="40"/>
  <c r="N13" i="19"/>
  <c r="O13" i="19"/>
  <c r="P13" i="19"/>
  <c r="Q13" i="19"/>
  <c r="P109" i="40"/>
  <c r="N19" i="19"/>
  <c r="O19" i="19"/>
  <c r="P19" i="19"/>
  <c r="Q19" i="19"/>
  <c r="P110" i="40"/>
  <c r="N10" i="33"/>
  <c r="O10" i="33"/>
  <c r="P10" i="33"/>
  <c r="Q10" i="33"/>
  <c r="N14" i="33"/>
  <c r="O14" i="33"/>
  <c r="P14" i="33"/>
  <c r="Q14" i="33"/>
  <c r="P112" i="40"/>
  <c r="N22" i="33"/>
  <c r="O22" i="33"/>
  <c r="P22" i="33"/>
  <c r="Q22" i="33"/>
  <c r="P113" i="40"/>
  <c r="P108" i="40"/>
  <c r="O11" i="18"/>
  <c r="N11" i="18"/>
  <c r="P11" i="18"/>
  <c r="Q11" i="18"/>
  <c r="P77" i="40"/>
  <c r="O15" i="18"/>
  <c r="N15" i="18"/>
  <c r="P15" i="18"/>
  <c r="Q15" i="18"/>
  <c r="P78" i="40"/>
  <c r="N11" i="17"/>
  <c r="O11" i="17"/>
  <c r="P11" i="17"/>
  <c r="Q11" i="17"/>
  <c r="P75" i="40"/>
  <c r="N14" i="17"/>
  <c r="O14" i="17"/>
  <c r="P14" i="17"/>
  <c r="Q14" i="17"/>
  <c r="P76" i="40"/>
  <c r="P74" i="40"/>
  <c r="O10" i="18"/>
  <c r="N10" i="18"/>
  <c r="P10" i="18"/>
  <c r="Q10" i="18"/>
  <c r="P82" i="40"/>
  <c r="O17" i="18"/>
  <c r="N17" i="18"/>
  <c r="P17" i="18"/>
  <c r="Q17" i="18"/>
  <c r="P83" i="40"/>
  <c r="N10" i="17"/>
  <c r="O10" i="17"/>
  <c r="P10" i="17"/>
  <c r="Q10" i="17"/>
  <c r="P80" i="40"/>
  <c r="N16" i="17"/>
  <c r="O16" i="17"/>
  <c r="P16" i="17"/>
  <c r="Q16" i="17"/>
  <c r="P81" i="40"/>
  <c r="P79" i="40"/>
  <c r="N16" i="18"/>
  <c r="O16" i="18"/>
  <c r="P16" i="18"/>
  <c r="Q16" i="18"/>
  <c r="P73" i="40"/>
  <c r="O12" i="18"/>
  <c r="N12" i="18"/>
  <c r="P12" i="18"/>
  <c r="Q12" i="18"/>
  <c r="P72" i="40"/>
  <c r="N9" i="17"/>
  <c r="O9" i="17"/>
  <c r="P9" i="17"/>
  <c r="Q9" i="17"/>
  <c r="P70" i="40"/>
  <c r="N15" i="17"/>
  <c r="O15" i="17"/>
  <c r="P15" i="17"/>
  <c r="Q15" i="17"/>
  <c r="P71" i="40"/>
  <c r="P69" i="40"/>
  <c r="N14" i="16"/>
  <c r="O14" i="16"/>
  <c r="P14" i="16"/>
  <c r="Q14" i="16"/>
  <c r="P52" i="40"/>
  <c r="O10" i="16"/>
  <c r="N10" i="16"/>
  <c r="P10" i="16"/>
  <c r="Q10" i="16"/>
  <c r="P51" i="40"/>
  <c r="N9" i="15"/>
  <c r="O9" i="15"/>
  <c r="P9" i="15"/>
  <c r="Q9" i="15"/>
  <c r="P49" i="40"/>
  <c r="N14" i="15"/>
  <c r="O14" i="15"/>
  <c r="P14" i="15"/>
  <c r="Q14" i="15"/>
  <c r="P50" i="40"/>
  <c r="P48" i="40"/>
  <c r="N16" i="16"/>
  <c r="O16" i="16"/>
  <c r="P16" i="16"/>
  <c r="Q16" i="16"/>
  <c r="P57" i="40"/>
  <c r="O12" i="16"/>
  <c r="N12" i="16"/>
  <c r="P12" i="16"/>
  <c r="Q12" i="16"/>
  <c r="P56" i="40"/>
  <c r="N11" i="15"/>
  <c r="O11" i="15"/>
  <c r="P11" i="15"/>
  <c r="Q11" i="15"/>
  <c r="P54" i="40"/>
  <c r="N15" i="15"/>
  <c r="O15" i="15"/>
  <c r="P15" i="15"/>
  <c r="Q15" i="15"/>
  <c r="P55" i="40"/>
  <c r="P53" i="40"/>
  <c r="N17" i="16"/>
  <c r="O17" i="16"/>
  <c r="P17" i="16"/>
  <c r="Q17" i="16"/>
  <c r="P47" i="40"/>
  <c r="O11" i="16"/>
  <c r="N11" i="16"/>
  <c r="P11" i="16"/>
  <c r="Q11" i="16"/>
  <c r="P46" i="40"/>
  <c r="N10" i="15"/>
  <c r="O10" i="15"/>
  <c r="P10" i="15"/>
  <c r="Q10" i="15"/>
  <c r="P44" i="40"/>
  <c r="N16" i="15"/>
  <c r="O16" i="15"/>
  <c r="P16" i="15"/>
  <c r="Q16" i="15"/>
  <c r="P45" i="40"/>
  <c r="P43" i="40"/>
  <c r="B49" i="20"/>
  <c r="C49" i="20"/>
  <c r="D49" i="20"/>
  <c r="E49" i="20"/>
  <c r="F49" i="20"/>
  <c r="G49" i="20"/>
  <c r="H49" i="20"/>
  <c r="I49" i="20"/>
  <c r="J49" i="20"/>
  <c r="K49" i="20"/>
  <c r="B35" i="20"/>
  <c r="C35" i="20"/>
  <c r="D35" i="20"/>
  <c r="E35" i="20"/>
  <c r="F35" i="20"/>
  <c r="G35" i="20"/>
  <c r="H35" i="20"/>
  <c r="I35" i="20"/>
  <c r="J35" i="20"/>
  <c r="K35" i="20"/>
  <c r="B104" i="40"/>
  <c r="C104" i="40"/>
  <c r="D104" i="40"/>
  <c r="E104" i="40"/>
  <c r="F104" i="40"/>
  <c r="G104" i="40"/>
  <c r="H104" i="40"/>
  <c r="I104" i="40"/>
  <c r="J104" i="40"/>
  <c r="K104" i="40"/>
  <c r="L104" i="40"/>
  <c r="M104" i="40"/>
  <c r="N104" i="40"/>
  <c r="O104" i="40"/>
  <c r="H109" i="40"/>
  <c r="I109" i="40"/>
  <c r="J109" i="40"/>
  <c r="K109" i="40"/>
  <c r="L109" i="40"/>
  <c r="G109" i="40"/>
  <c r="F109" i="40"/>
  <c r="E109" i="40"/>
  <c r="D109" i="40"/>
  <c r="C109" i="40"/>
  <c r="B109" i="40"/>
  <c r="N19" i="9"/>
  <c r="O19" i="9"/>
  <c r="P19" i="9"/>
  <c r="Q19" i="9"/>
  <c r="P39" i="40"/>
  <c r="N17" i="9"/>
  <c r="O17" i="9"/>
  <c r="P17" i="9"/>
  <c r="Q17" i="9"/>
  <c r="P38" i="40"/>
  <c r="O9" i="9"/>
  <c r="N9" i="9"/>
  <c r="P9" i="9"/>
  <c r="Q9" i="9"/>
  <c r="P36" i="40"/>
  <c r="O12" i="9"/>
  <c r="N12" i="9"/>
  <c r="P12" i="9"/>
  <c r="Q12" i="9"/>
  <c r="P37" i="40"/>
  <c r="P35" i="40"/>
  <c r="N20" i="9"/>
  <c r="O20" i="9"/>
  <c r="P20" i="9"/>
  <c r="Q20" i="9"/>
  <c r="P34" i="40"/>
  <c r="N15" i="9"/>
  <c r="O15" i="9"/>
  <c r="P15" i="9"/>
  <c r="Q15" i="9"/>
  <c r="P32" i="40"/>
  <c r="O13" i="9"/>
  <c r="N13" i="9"/>
  <c r="P13" i="9"/>
  <c r="Q13" i="9"/>
  <c r="P33" i="40"/>
  <c r="O11" i="9"/>
  <c r="N11" i="9"/>
  <c r="P11" i="9"/>
  <c r="Q11" i="9"/>
  <c r="P31" i="40"/>
  <c r="P30" i="40"/>
  <c r="O9" i="10"/>
  <c r="N9" i="10"/>
  <c r="P9" i="10"/>
  <c r="Q9" i="10"/>
  <c r="V9" i="10"/>
  <c r="R9" i="10"/>
  <c r="P15" i="40"/>
  <c r="O13" i="10"/>
  <c r="N13" i="10"/>
  <c r="P13" i="10"/>
  <c r="Q13" i="10"/>
  <c r="V13" i="10"/>
  <c r="R13" i="10"/>
  <c r="P16" i="40"/>
  <c r="O19" i="10"/>
  <c r="N19" i="10"/>
  <c r="P19" i="10"/>
  <c r="Q19" i="10"/>
  <c r="V19" i="10"/>
  <c r="R19" i="10"/>
  <c r="P17" i="40"/>
  <c r="O22" i="10"/>
  <c r="N22" i="10"/>
  <c r="P22" i="10"/>
  <c r="Q22" i="10"/>
  <c r="V22" i="10"/>
  <c r="R22" i="10"/>
  <c r="P18" i="40"/>
  <c r="P14" i="40"/>
  <c r="N14" i="10"/>
  <c r="O14" i="10"/>
  <c r="P14" i="10"/>
  <c r="Q14" i="10"/>
  <c r="V14" i="10"/>
  <c r="R14" i="10"/>
  <c r="P8" i="40"/>
  <c r="N12" i="10"/>
  <c r="O12" i="10"/>
  <c r="P12" i="10"/>
  <c r="Q12" i="10"/>
  <c r="V12" i="10"/>
  <c r="R12" i="10"/>
  <c r="P7" i="40"/>
  <c r="N18" i="10"/>
  <c r="O18" i="10"/>
  <c r="P18" i="10"/>
  <c r="Q18" i="10"/>
  <c r="V18" i="10"/>
  <c r="R18" i="10"/>
  <c r="P9" i="40"/>
  <c r="P6" i="40"/>
  <c r="F2" i="40"/>
  <c r="N10" i="14"/>
  <c r="P10" i="14"/>
  <c r="U10" i="14"/>
  <c r="N11" i="14"/>
  <c r="O11" i="14"/>
  <c r="P11" i="14"/>
  <c r="U11" i="14"/>
  <c r="N12" i="14"/>
  <c r="O12" i="14"/>
  <c r="P12" i="14"/>
  <c r="U12" i="14"/>
  <c r="N13" i="14"/>
  <c r="O13" i="14"/>
  <c r="P13" i="14"/>
  <c r="U13" i="14"/>
  <c r="N14" i="14"/>
  <c r="O14" i="14"/>
  <c r="P14" i="14"/>
  <c r="U14" i="14"/>
  <c r="N15" i="14"/>
  <c r="O15" i="14"/>
  <c r="P15" i="14"/>
  <c r="U15" i="14"/>
  <c r="N16" i="14"/>
  <c r="P16" i="14"/>
  <c r="U16" i="14"/>
  <c r="N17" i="14"/>
  <c r="P17" i="14"/>
  <c r="U17" i="14"/>
  <c r="N18" i="14"/>
  <c r="P18" i="14"/>
  <c r="U18" i="14"/>
  <c r="N19" i="14"/>
  <c r="P19" i="14"/>
  <c r="U19" i="14"/>
  <c r="N20" i="14"/>
  <c r="P20" i="14"/>
  <c r="U20" i="14"/>
  <c r="N21" i="14"/>
  <c r="P21" i="14"/>
  <c r="U21" i="14"/>
  <c r="N22" i="14"/>
  <c r="P22" i="14"/>
  <c r="U22" i="14"/>
  <c r="N23" i="14"/>
  <c r="P23" i="14"/>
  <c r="U23" i="14"/>
  <c r="N24" i="14"/>
  <c r="P24" i="14"/>
  <c r="U24" i="14"/>
  <c r="U9" i="10"/>
  <c r="N9" i="14"/>
  <c r="O9" i="14"/>
  <c r="P9" i="14"/>
  <c r="U9" i="14"/>
  <c r="U9" i="9"/>
  <c r="N13" i="17"/>
  <c r="O13" i="17"/>
  <c r="P13" i="17"/>
  <c r="Q13" i="17"/>
  <c r="P66" i="40"/>
  <c r="N9" i="18"/>
  <c r="O9" i="18"/>
  <c r="P9" i="18"/>
  <c r="Q9" i="18"/>
  <c r="P67" i="40"/>
  <c r="N14" i="18"/>
  <c r="O14" i="18"/>
  <c r="P14" i="18"/>
  <c r="Q14" i="18"/>
  <c r="P68" i="40"/>
  <c r="P65" i="40"/>
  <c r="N16" i="10"/>
  <c r="O16" i="10"/>
  <c r="P16" i="10"/>
  <c r="Q16" i="10"/>
  <c r="V16" i="10"/>
  <c r="R16" i="10"/>
  <c r="N13" i="18"/>
  <c r="P13" i="18"/>
  <c r="Q13" i="18"/>
  <c r="O13" i="18"/>
  <c r="N24" i="17"/>
  <c r="O24" i="17"/>
  <c r="P24" i="17"/>
  <c r="Q24" i="17"/>
  <c r="N23" i="17"/>
  <c r="O23" i="17"/>
  <c r="P23" i="17"/>
  <c r="Q23" i="17"/>
  <c r="N22" i="17"/>
  <c r="O22" i="17"/>
  <c r="P22" i="17"/>
  <c r="Q22" i="17"/>
  <c r="N21" i="17"/>
  <c r="O21" i="17"/>
  <c r="P21" i="17"/>
  <c r="Q21" i="17"/>
  <c r="N20" i="17"/>
  <c r="P20" i="17"/>
  <c r="Q20" i="17"/>
  <c r="O20" i="17"/>
  <c r="N19" i="17"/>
  <c r="O19" i="17"/>
  <c r="P19" i="17"/>
  <c r="Q19" i="17"/>
  <c r="N18" i="17"/>
  <c r="O18" i="17"/>
  <c r="P18" i="17"/>
  <c r="Q18" i="17"/>
  <c r="Q18" i="14"/>
  <c r="O18" i="14"/>
  <c r="Q14" i="14"/>
  <c r="N24" i="10"/>
  <c r="O24" i="10"/>
  <c r="P24" i="10"/>
  <c r="Q24" i="10"/>
  <c r="N23" i="10"/>
  <c r="O23" i="10"/>
  <c r="P23" i="10"/>
  <c r="Q23" i="10"/>
  <c r="N21" i="10"/>
  <c r="O21" i="10"/>
  <c r="P21" i="10"/>
  <c r="Q21" i="10"/>
  <c r="N20" i="10"/>
  <c r="P20" i="10"/>
  <c r="Q20" i="10"/>
  <c r="O20" i="10"/>
  <c r="N17" i="10"/>
  <c r="O17" i="10"/>
  <c r="P17" i="10"/>
  <c r="Q17" i="10"/>
  <c r="N15" i="10"/>
  <c r="P15" i="10"/>
  <c r="Q15" i="10"/>
  <c r="O15" i="10"/>
  <c r="N11" i="10"/>
  <c r="O11" i="10"/>
  <c r="P11" i="10"/>
  <c r="Q11" i="10"/>
  <c r="N10" i="10"/>
  <c r="O10" i="10"/>
  <c r="P10" i="10"/>
  <c r="Q10" i="10"/>
  <c r="Q9" i="14"/>
  <c r="N17" i="17"/>
  <c r="O17" i="17"/>
  <c r="P17" i="17"/>
  <c r="Q17" i="17"/>
  <c r="Q13" i="14"/>
  <c r="Q17" i="14"/>
  <c r="O17" i="14"/>
  <c r="Q11" i="14"/>
  <c r="N12" i="17"/>
  <c r="P12" i="17"/>
  <c r="Q12" i="17"/>
  <c r="O12" i="17"/>
  <c r="O16" i="14"/>
  <c r="Q16" i="14"/>
  <c r="Q12" i="14"/>
  <c r="O10" i="14"/>
  <c r="Q10" i="14"/>
  <c r="N12" i="15"/>
  <c r="O12" i="15"/>
  <c r="P12" i="15"/>
  <c r="Q12" i="15"/>
  <c r="Q15" i="14"/>
  <c r="N12" i="19"/>
  <c r="P12" i="19"/>
  <c r="Q12" i="19"/>
  <c r="N17" i="19"/>
  <c r="P17" i="19"/>
  <c r="Q17" i="19"/>
  <c r="N22" i="19"/>
  <c r="P22" i="19"/>
  <c r="Q22" i="19"/>
  <c r="P59" i="40"/>
  <c r="N9" i="16"/>
  <c r="O9" i="16"/>
  <c r="P9" i="16"/>
  <c r="Q9" i="16"/>
  <c r="P60" i="40"/>
  <c r="N15" i="16"/>
  <c r="O15" i="16"/>
  <c r="P15" i="16"/>
  <c r="Q15" i="16"/>
  <c r="P61" i="40"/>
  <c r="P58" i="40"/>
  <c r="N10" i="9"/>
  <c r="O10" i="9"/>
  <c r="P10" i="9"/>
  <c r="Q10" i="9"/>
  <c r="P27" i="40"/>
  <c r="N16" i="9"/>
  <c r="O16" i="9"/>
  <c r="P16" i="9"/>
  <c r="Q16" i="9"/>
  <c r="P28" i="40"/>
  <c r="N18" i="9"/>
  <c r="O18" i="9"/>
  <c r="P18" i="9"/>
  <c r="Q18" i="9"/>
  <c r="P29" i="40"/>
  <c r="P26" i="40"/>
  <c r="E44" i="40"/>
  <c r="V11" i="10"/>
  <c r="R11" i="10"/>
  <c r="P20" i="40"/>
  <c r="V17" i="10"/>
  <c r="R17" i="10"/>
  <c r="P21" i="40"/>
  <c r="V24" i="10"/>
  <c r="R24" i="10"/>
  <c r="P22" i="40"/>
  <c r="P19" i="40"/>
  <c r="V10" i="10"/>
  <c r="R10" i="10"/>
  <c r="P11" i="40"/>
  <c r="P12" i="40"/>
  <c r="V21" i="10"/>
  <c r="R21" i="10"/>
  <c r="P13" i="40"/>
  <c r="P10" i="40"/>
  <c r="V23" i="10"/>
  <c r="R23" i="10"/>
  <c r="Q21" i="14"/>
  <c r="P114" i="40"/>
  <c r="N13" i="16"/>
  <c r="P13" i="16"/>
  <c r="Q13" i="16"/>
  <c r="V15" i="9"/>
  <c r="R15" i="9"/>
  <c r="V12" i="9"/>
  <c r="R12" i="9"/>
  <c r="V15" i="10"/>
  <c r="R15" i="10"/>
  <c r="V17" i="9"/>
  <c r="R17" i="9"/>
  <c r="V10" i="9"/>
  <c r="R10" i="9"/>
  <c r="V14" i="9"/>
  <c r="R14" i="9"/>
  <c r="V9" i="9"/>
  <c r="R9" i="9"/>
  <c r="V16" i="9"/>
  <c r="R16" i="9"/>
  <c r="V11" i="9"/>
  <c r="R11" i="9"/>
  <c r="B72" i="40"/>
  <c r="O15" i="19"/>
  <c r="O17" i="19"/>
  <c r="O12" i="19"/>
  <c r="N13" i="15"/>
  <c r="P13" i="15"/>
  <c r="Q13" i="15"/>
  <c r="Q20" i="14"/>
  <c r="Q19" i="14"/>
  <c r="H2" i="39"/>
  <c r="H2" i="20"/>
  <c r="M2" i="40"/>
  <c r="F2" i="39"/>
  <c r="F2" i="20"/>
  <c r="A2" i="39"/>
  <c r="A2" i="20"/>
  <c r="A2" i="40"/>
  <c r="U10" i="9"/>
  <c r="U11" i="9"/>
  <c r="U13" i="9"/>
  <c r="N14" i="9"/>
  <c r="O14" i="9"/>
  <c r="P14" i="9"/>
  <c r="U14" i="9"/>
  <c r="U15" i="9"/>
  <c r="U16" i="9"/>
  <c r="U17" i="9"/>
  <c r="U18" i="9"/>
  <c r="U19" i="9"/>
  <c r="U20" i="9"/>
  <c r="N21" i="9"/>
  <c r="P21" i="9"/>
  <c r="U21" i="9"/>
  <c r="N22" i="9"/>
  <c r="P22" i="9"/>
  <c r="U22" i="9"/>
  <c r="N23" i="9"/>
  <c r="P23" i="9"/>
  <c r="U23" i="9"/>
  <c r="N24" i="9"/>
  <c r="P24" i="9"/>
  <c r="U24" i="9"/>
  <c r="U10" i="15"/>
  <c r="U11" i="15"/>
  <c r="O13" i="15"/>
  <c r="U13" i="15"/>
  <c r="U14" i="15"/>
  <c r="U15" i="15"/>
  <c r="U16" i="15"/>
  <c r="N17" i="15"/>
  <c r="O17" i="15"/>
  <c r="P17" i="15"/>
  <c r="U17" i="15"/>
  <c r="N18" i="15"/>
  <c r="P18" i="15"/>
  <c r="U18" i="15"/>
  <c r="N19" i="15"/>
  <c r="P19" i="15"/>
  <c r="U19" i="15"/>
  <c r="N20" i="15"/>
  <c r="P20" i="15"/>
  <c r="U20" i="15"/>
  <c r="N21" i="15"/>
  <c r="P21" i="15"/>
  <c r="U21" i="15"/>
  <c r="N22" i="15"/>
  <c r="P22" i="15"/>
  <c r="U22" i="15"/>
  <c r="N23" i="15"/>
  <c r="P23" i="15"/>
  <c r="U23" i="15"/>
  <c r="N24" i="15"/>
  <c r="P24" i="15"/>
  <c r="U24" i="15"/>
  <c r="U10" i="16"/>
  <c r="U11" i="16"/>
  <c r="U13" i="16"/>
  <c r="U14" i="16"/>
  <c r="U15" i="16"/>
  <c r="U16" i="16"/>
  <c r="U17" i="16"/>
  <c r="N18" i="16"/>
  <c r="P18" i="16"/>
  <c r="U18" i="16"/>
  <c r="N19" i="16"/>
  <c r="P19" i="16"/>
  <c r="U19" i="16"/>
  <c r="N20" i="16"/>
  <c r="P20" i="16"/>
  <c r="U20" i="16"/>
  <c r="N21" i="16"/>
  <c r="P21" i="16"/>
  <c r="U21" i="16"/>
  <c r="N22" i="16"/>
  <c r="P22" i="16"/>
  <c r="U22" i="16"/>
  <c r="N23" i="16"/>
  <c r="P23" i="16"/>
  <c r="U23" i="16"/>
  <c r="N24" i="16"/>
  <c r="P24" i="16"/>
  <c r="U24" i="16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10" i="18"/>
  <c r="U11" i="18"/>
  <c r="U13" i="18"/>
  <c r="U14" i="18"/>
  <c r="U15" i="18"/>
  <c r="U16" i="18"/>
  <c r="U17" i="18"/>
  <c r="N18" i="18"/>
  <c r="P18" i="18"/>
  <c r="U18" i="18"/>
  <c r="N19" i="18"/>
  <c r="P19" i="18"/>
  <c r="U19" i="18"/>
  <c r="N20" i="18"/>
  <c r="P20" i="18"/>
  <c r="U20" i="18"/>
  <c r="N21" i="18"/>
  <c r="P21" i="18"/>
  <c r="U21" i="18"/>
  <c r="N22" i="18"/>
  <c r="P22" i="18"/>
  <c r="U22" i="18"/>
  <c r="N23" i="18"/>
  <c r="P23" i="18"/>
  <c r="U23" i="18"/>
  <c r="N24" i="18"/>
  <c r="P24" i="18"/>
  <c r="U24" i="18"/>
  <c r="U10" i="19"/>
  <c r="U11" i="19"/>
  <c r="U13" i="19"/>
  <c r="U14" i="19"/>
  <c r="U15" i="19"/>
  <c r="U16" i="19"/>
  <c r="U17" i="19"/>
  <c r="U18" i="19"/>
  <c r="U19" i="19"/>
  <c r="U20" i="19"/>
  <c r="U21" i="19"/>
  <c r="O22" i="19"/>
  <c r="U22" i="19"/>
  <c r="N23" i="19"/>
  <c r="P23" i="19"/>
  <c r="U23" i="19"/>
  <c r="N24" i="19"/>
  <c r="P24" i="19"/>
  <c r="U24" i="19"/>
  <c r="U10" i="33"/>
  <c r="U11" i="33"/>
  <c r="N13" i="33"/>
  <c r="P13" i="33"/>
  <c r="U13" i="33"/>
  <c r="U14" i="33"/>
  <c r="U15" i="33"/>
  <c r="U16" i="33"/>
  <c r="U17" i="33"/>
  <c r="N18" i="33"/>
  <c r="P18" i="33"/>
  <c r="U18" i="33"/>
  <c r="U19" i="33"/>
  <c r="U20" i="33"/>
  <c r="U21" i="33"/>
  <c r="U22" i="33"/>
  <c r="N23" i="33"/>
  <c r="P23" i="33"/>
  <c r="U23" i="33"/>
  <c r="N24" i="33"/>
  <c r="P24" i="33"/>
  <c r="U24" i="33"/>
  <c r="U9" i="33"/>
  <c r="U9" i="19"/>
  <c r="U9" i="18"/>
  <c r="U9" i="17"/>
  <c r="U9" i="16"/>
  <c r="U9" i="15"/>
  <c r="U10" i="10"/>
  <c r="U11" i="10"/>
  <c r="U14" i="10"/>
  <c r="U15" i="10"/>
  <c r="U16" i="10"/>
  <c r="U17" i="10"/>
  <c r="U18" i="10"/>
  <c r="U19" i="10"/>
  <c r="U20" i="10"/>
  <c r="U21" i="10"/>
  <c r="U22" i="10"/>
  <c r="U23" i="10"/>
  <c r="U24" i="10"/>
  <c r="V13" i="9"/>
  <c r="R13" i="9"/>
  <c r="Q14" i="9"/>
  <c r="V18" i="9"/>
  <c r="R18" i="9"/>
  <c r="V19" i="9"/>
  <c r="R19" i="9"/>
  <c r="V20" i="9"/>
  <c r="R20" i="9"/>
  <c r="V21" i="9"/>
  <c r="R21" i="9"/>
  <c r="V22" i="9"/>
  <c r="R22" i="9"/>
  <c r="V23" i="9"/>
  <c r="R23" i="9"/>
  <c r="V24" i="9"/>
  <c r="R24" i="9"/>
  <c r="V10" i="14"/>
  <c r="R10" i="14"/>
  <c r="V11" i="14"/>
  <c r="R11" i="14"/>
  <c r="V12" i="14"/>
  <c r="R12" i="14"/>
  <c r="V13" i="14"/>
  <c r="R13" i="14"/>
  <c r="V14" i="14"/>
  <c r="R14" i="14"/>
  <c r="V15" i="14"/>
  <c r="R15" i="14"/>
  <c r="V16" i="14"/>
  <c r="R16" i="14"/>
  <c r="V17" i="14"/>
  <c r="R17" i="14"/>
  <c r="V18" i="14"/>
  <c r="R18" i="14"/>
  <c r="V19" i="14"/>
  <c r="R19" i="14"/>
  <c r="V20" i="14"/>
  <c r="R20" i="14"/>
  <c r="V21" i="14"/>
  <c r="R21" i="14"/>
  <c r="V22" i="14"/>
  <c r="R22" i="14"/>
  <c r="V23" i="14"/>
  <c r="R23" i="14"/>
  <c r="V24" i="14"/>
  <c r="R24" i="14"/>
  <c r="V10" i="15"/>
  <c r="R10" i="15"/>
  <c r="V11" i="15"/>
  <c r="R11" i="15"/>
  <c r="V12" i="15"/>
  <c r="R12" i="15"/>
  <c r="V13" i="15"/>
  <c r="R13" i="15"/>
  <c r="V14" i="15"/>
  <c r="R14" i="15"/>
  <c r="V15" i="15"/>
  <c r="R15" i="15"/>
  <c r="V16" i="15"/>
  <c r="R16" i="15"/>
  <c r="V17" i="15"/>
  <c r="R17" i="15"/>
  <c r="V18" i="15"/>
  <c r="R18" i="15"/>
  <c r="V19" i="15"/>
  <c r="R19" i="15"/>
  <c r="V20" i="15"/>
  <c r="R20" i="15"/>
  <c r="V21" i="15"/>
  <c r="R21" i="15"/>
  <c r="V22" i="15"/>
  <c r="R22" i="15"/>
  <c r="V23" i="15"/>
  <c r="R23" i="15"/>
  <c r="V24" i="15"/>
  <c r="R24" i="15"/>
  <c r="V10" i="16"/>
  <c r="R10" i="16"/>
  <c r="V11" i="16"/>
  <c r="R11" i="16"/>
  <c r="V12" i="16"/>
  <c r="R12" i="16"/>
  <c r="V13" i="16"/>
  <c r="R13" i="16"/>
  <c r="V14" i="16"/>
  <c r="R14" i="16"/>
  <c r="V15" i="16"/>
  <c r="R15" i="16"/>
  <c r="V16" i="16"/>
  <c r="R16" i="16"/>
  <c r="V17" i="16"/>
  <c r="R17" i="16"/>
  <c r="V18" i="16"/>
  <c r="R18" i="16"/>
  <c r="V19" i="16"/>
  <c r="R19" i="16"/>
  <c r="V20" i="16"/>
  <c r="R20" i="16"/>
  <c r="V21" i="16"/>
  <c r="R21" i="16"/>
  <c r="V22" i="16"/>
  <c r="R22" i="16"/>
  <c r="V23" i="16"/>
  <c r="R23" i="16"/>
  <c r="V24" i="16"/>
  <c r="R24" i="16"/>
  <c r="V10" i="17"/>
  <c r="R10" i="17"/>
  <c r="V11" i="17"/>
  <c r="R11" i="17"/>
  <c r="V12" i="17"/>
  <c r="R12" i="17"/>
  <c r="V13" i="17"/>
  <c r="R13" i="17"/>
  <c r="V14" i="17"/>
  <c r="R14" i="17"/>
  <c r="V15" i="17"/>
  <c r="R15" i="17"/>
  <c r="V16" i="17"/>
  <c r="R16" i="17"/>
  <c r="V17" i="17"/>
  <c r="R17" i="17"/>
  <c r="V18" i="17"/>
  <c r="R18" i="17"/>
  <c r="V19" i="17"/>
  <c r="R19" i="17"/>
  <c r="V20" i="17"/>
  <c r="R20" i="17"/>
  <c r="V21" i="17"/>
  <c r="R21" i="17"/>
  <c r="V22" i="17"/>
  <c r="R22" i="17"/>
  <c r="V23" i="17"/>
  <c r="R23" i="17"/>
  <c r="V24" i="17"/>
  <c r="R24" i="17"/>
  <c r="V10" i="18"/>
  <c r="R10" i="18"/>
  <c r="V11" i="18"/>
  <c r="R11" i="18"/>
  <c r="V12" i="18"/>
  <c r="R12" i="18"/>
  <c r="V13" i="18"/>
  <c r="R13" i="18"/>
  <c r="V14" i="18"/>
  <c r="R14" i="18"/>
  <c r="V15" i="18"/>
  <c r="R15" i="18"/>
  <c r="V16" i="18"/>
  <c r="R16" i="18"/>
  <c r="V17" i="18"/>
  <c r="R17" i="18"/>
  <c r="V18" i="18"/>
  <c r="R18" i="18"/>
  <c r="V19" i="18"/>
  <c r="R19" i="18"/>
  <c r="V20" i="18"/>
  <c r="R20" i="18"/>
  <c r="V21" i="18"/>
  <c r="R21" i="18"/>
  <c r="V22" i="18"/>
  <c r="R22" i="18"/>
  <c r="V23" i="18"/>
  <c r="R23" i="18"/>
  <c r="V24" i="18"/>
  <c r="R24" i="18"/>
  <c r="V10" i="19"/>
  <c r="R10" i="19"/>
  <c r="V11" i="19"/>
  <c r="R11" i="19"/>
  <c r="V12" i="19"/>
  <c r="R12" i="19"/>
  <c r="V13" i="19"/>
  <c r="R13" i="19"/>
  <c r="V14" i="19"/>
  <c r="R14" i="19"/>
  <c r="V15" i="19"/>
  <c r="R15" i="19"/>
  <c r="V16" i="19"/>
  <c r="R16" i="19"/>
  <c r="V17" i="19"/>
  <c r="R17" i="19"/>
  <c r="V18" i="19"/>
  <c r="R18" i="19"/>
  <c r="V19" i="19"/>
  <c r="R19" i="19"/>
  <c r="V20" i="19"/>
  <c r="R20" i="19"/>
  <c r="V21" i="19"/>
  <c r="R21" i="19"/>
  <c r="V22" i="19"/>
  <c r="R22" i="19"/>
  <c r="V23" i="19"/>
  <c r="R23" i="19"/>
  <c r="V24" i="19"/>
  <c r="R24" i="19"/>
  <c r="V10" i="33"/>
  <c r="R10" i="33"/>
  <c r="V11" i="33"/>
  <c r="R11" i="33"/>
  <c r="V12" i="33"/>
  <c r="R12" i="33"/>
  <c r="V13" i="33"/>
  <c r="R13" i="33"/>
  <c r="V14" i="33"/>
  <c r="R14" i="33"/>
  <c r="V15" i="33"/>
  <c r="R15" i="33"/>
  <c r="V16" i="33"/>
  <c r="R16" i="33"/>
  <c r="V17" i="33"/>
  <c r="R17" i="33"/>
  <c r="V18" i="33"/>
  <c r="R18" i="33"/>
  <c r="V19" i="33"/>
  <c r="R19" i="33"/>
  <c r="V20" i="33"/>
  <c r="R20" i="33"/>
  <c r="V21" i="33"/>
  <c r="R21" i="33"/>
  <c r="V22" i="33"/>
  <c r="R22" i="33"/>
  <c r="V23" i="33"/>
  <c r="R23" i="33"/>
  <c r="V24" i="33"/>
  <c r="R24" i="33"/>
  <c r="Q21" i="9"/>
  <c r="Q22" i="9"/>
  <c r="Q23" i="9"/>
  <c r="Q24" i="9"/>
  <c r="O19" i="14"/>
  <c r="O20" i="14"/>
  <c r="Q22" i="14"/>
  <c r="Q23" i="14"/>
  <c r="Q24" i="14"/>
  <c r="Q17" i="15"/>
  <c r="Q18" i="15"/>
  <c r="Q19" i="15"/>
  <c r="Q20" i="15"/>
  <c r="Q21" i="15"/>
  <c r="Q22" i="15"/>
  <c r="Q23" i="15"/>
  <c r="Q24" i="15"/>
  <c r="Q18" i="16"/>
  <c r="Q19" i="16"/>
  <c r="Q20" i="16"/>
  <c r="Q21" i="16"/>
  <c r="Q22" i="16"/>
  <c r="Q23" i="16"/>
  <c r="Q24" i="16"/>
  <c r="Q18" i="18"/>
  <c r="Q19" i="18"/>
  <c r="Q20" i="18"/>
  <c r="Q21" i="18"/>
  <c r="Q22" i="18"/>
  <c r="Q23" i="18"/>
  <c r="Q24" i="18"/>
  <c r="Q23" i="19"/>
  <c r="Q24" i="19"/>
  <c r="Q13" i="33"/>
  <c r="Q18" i="33"/>
  <c r="Q23" i="33"/>
  <c r="Q24" i="33"/>
  <c r="K83" i="20"/>
  <c r="V9" i="14"/>
  <c r="R9" i="14"/>
  <c r="V9" i="15"/>
  <c r="R9" i="15"/>
  <c r="V9" i="16"/>
  <c r="R9" i="16"/>
  <c r="V9" i="17"/>
  <c r="R9" i="17"/>
  <c r="V9" i="18"/>
  <c r="R9" i="18"/>
  <c r="V9" i="19"/>
  <c r="R9" i="19"/>
  <c r="V9" i="33"/>
  <c r="R9" i="33"/>
  <c r="V20" i="10"/>
  <c r="R20" i="10"/>
  <c r="G15" i="40"/>
  <c r="G111" i="40"/>
  <c r="H111" i="40"/>
  <c r="I111" i="40"/>
  <c r="J111" i="40"/>
  <c r="K111" i="40"/>
  <c r="L111" i="40"/>
  <c r="G105" i="40"/>
  <c r="H105" i="40"/>
  <c r="I105" i="40"/>
  <c r="J105" i="40"/>
  <c r="K105" i="40"/>
  <c r="L105" i="40"/>
  <c r="G91" i="40"/>
  <c r="H91" i="40"/>
  <c r="I91" i="40"/>
  <c r="J91" i="40"/>
  <c r="K91" i="40"/>
  <c r="L91" i="40"/>
  <c r="G112" i="40"/>
  <c r="H112" i="40"/>
  <c r="I112" i="40"/>
  <c r="J112" i="40"/>
  <c r="K112" i="40"/>
  <c r="L112" i="40"/>
  <c r="G106" i="40"/>
  <c r="H106" i="40"/>
  <c r="I106" i="40"/>
  <c r="J106" i="40"/>
  <c r="K106" i="40"/>
  <c r="L106" i="40"/>
  <c r="G92" i="40"/>
  <c r="H92" i="40"/>
  <c r="I92" i="40"/>
  <c r="J92" i="40"/>
  <c r="K92" i="40"/>
  <c r="L92" i="40"/>
  <c r="G98" i="40"/>
  <c r="H98" i="40"/>
  <c r="I98" i="40"/>
  <c r="J98" i="40"/>
  <c r="K98" i="40"/>
  <c r="L98" i="40"/>
  <c r="G93" i="40"/>
  <c r="H93" i="40"/>
  <c r="I93" i="40"/>
  <c r="J93" i="40"/>
  <c r="K93" i="40"/>
  <c r="L93" i="40"/>
  <c r="G107" i="40"/>
  <c r="H107" i="40"/>
  <c r="I107" i="40"/>
  <c r="J107" i="40"/>
  <c r="K107" i="40"/>
  <c r="L107" i="40"/>
  <c r="G99" i="40"/>
  <c r="H99" i="40"/>
  <c r="I99" i="40"/>
  <c r="J99" i="40"/>
  <c r="K99" i="40"/>
  <c r="L99" i="40"/>
  <c r="G113" i="40"/>
  <c r="H113" i="40"/>
  <c r="I113" i="40"/>
  <c r="J113" i="40"/>
  <c r="K113" i="40"/>
  <c r="L113" i="40"/>
  <c r="G97" i="40"/>
  <c r="H97" i="40"/>
  <c r="I97" i="40"/>
  <c r="J97" i="40"/>
  <c r="K97" i="40"/>
  <c r="L97" i="40"/>
  <c r="G102" i="40"/>
  <c r="H102" i="40"/>
  <c r="I102" i="40"/>
  <c r="J102" i="40"/>
  <c r="K102" i="40"/>
  <c r="L102" i="40"/>
  <c r="G88" i="40"/>
  <c r="H88" i="40"/>
  <c r="I88" i="40"/>
  <c r="J88" i="40"/>
  <c r="K88" i="40"/>
  <c r="L88" i="40"/>
  <c r="G103" i="40"/>
  <c r="H103" i="40"/>
  <c r="I103" i="40"/>
  <c r="J103" i="40"/>
  <c r="K103" i="40"/>
  <c r="L103" i="40"/>
  <c r="G100" i="40"/>
  <c r="H100" i="40"/>
  <c r="I100" i="40"/>
  <c r="J100" i="40"/>
  <c r="K100" i="40"/>
  <c r="L100" i="40"/>
  <c r="G89" i="40"/>
  <c r="H89" i="40"/>
  <c r="I89" i="40"/>
  <c r="J89" i="40"/>
  <c r="K89" i="40"/>
  <c r="L89" i="40"/>
  <c r="G110" i="40"/>
  <c r="H110" i="40"/>
  <c r="I110" i="40"/>
  <c r="J110" i="40"/>
  <c r="K110" i="40"/>
  <c r="L110" i="40"/>
  <c r="G96" i="40"/>
  <c r="H96" i="40"/>
  <c r="I96" i="40"/>
  <c r="J96" i="40"/>
  <c r="K96" i="40"/>
  <c r="L96" i="40"/>
  <c r="G90" i="40"/>
  <c r="H90" i="40"/>
  <c r="I90" i="40"/>
  <c r="J90" i="40"/>
  <c r="K90" i="40"/>
  <c r="L90" i="40"/>
  <c r="G95" i="40"/>
  <c r="H95" i="40"/>
  <c r="I95" i="40"/>
  <c r="J95" i="40"/>
  <c r="K95" i="40"/>
  <c r="L95" i="40"/>
  <c r="G82" i="40"/>
  <c r="H82" i="40"/>
  <c r="I82" i="40"/>
  <c r="J82" i="40"/>
  <c r="K82" i="40"/>
  <c r="L82" i="40"/>
  <c r="G77" i="40"/>
  <c r="H77" i="40"/>
  <c r="I77" i="40"/>
  <c r="J77" i="40"/>
  <c r="K77" i="40"/>
  <c r="L77" i="40"/>
  <c r="G72" i="40"/>
  <c r="H72" i="40"/>
  <c r="I72" i="40"/>
  <c r="J72" i="40"/>
  <c r="K72" i="40"/>
  <c r="L72" i="40"/>
  <c r="G68" i="40"/>
  <c r="H68" i="40"/>
  <c r="I68" i="40"/>
  <c r="J68" i="40"/>
  <c r="K68" i="40"/>
  <c r="L68" i="40"/>
  <c r="G78" i="40"/>
  <c r="H78" i="40"/>
  <c r="I78" i="40"/>
  <c r="J78" i="40"/>
  <c r="K78" i="40"/>
  <c r="L78" i="40"/>
  <c r="G73" i="40"/>
  <c r="H73" i="40"/>
  <c r="I73" i="40"/>
  <c r="J73" i="40"/>
  <c r="K73" i="40"/>
  <c r="L73" i="40"/>
  <c r="G83" i="40"/>
  <c r="H83" i="40"/>
  <c r="I83" i="40"/>
  <c r="J83" i="40"/>
  <c r="K83" i="40"/>
  <c r="L83" i="40"/>
  <c r="G67" i="40"/>
  <c r="H67" i="40"/>
  <c r="I67" i="40"/>
  <c r="J67" i="40"/>
  <c r="K67" i="40"/>
  <c r="L67" i="40"/>
  <c r="G76" i="40"/>
  <c r="H76" i="40"/>
  <c r="I76" i="40"/>
  <c r="J76" i="40"/>
  <c r="K76" i="40"/>
  <c r="L76" i="40"/>
  <c r="G71" i="40"/>
  <c r="H71" i="40"/>
  <c r="I71" i="40"/>
  <c r="J71" i="40"/>
  <c r="K71" i="40"/>
  <c r="L71" i="40"/>
  <c r="G81" i="40"/>
  <c r="H81" i="40"/>
  <c r="I81" i="40"/>
  <c r="J81" i="40"/>
  <c r="K81" i="40"/>
  <c r="L81" i="40"/>
  <c r="G66" i="40"/>
  <c r="H66" i="40"/>
  <c r="I66" i="40"/>
  <c r="J66" i="40"/>
  <c r="K66" i="40"/>
  <c r="L66" i="40"/>
  <c r="G75" i="40"/>
  <c r="H75" i="40"/>
  <c r="I75" i="40"/>
  <c r="J75" i="40"/>
  <c r="K75" i="40"/>
  <c r="L75" i="40"/>
  <c r="G80" i="40"/>
  <c r="H80" i="40"/>
  <c r="I80" i="40"/>
  <c r="J80" i="40"/>
  <c r="K80" i="40"/>
  <c r="L80" i="40"/>
  <c r="G70" i="40"/>
  <c r="H70" i="40"/>
  <c r="I70" i="40"/>
  <c r="J70" i="40"/>
  <c r="K70" i="40"/>
  <c r="L70" i="40"/>
  <c r="G47" i="40"/>
  <c r="H47" i="40"/>
  <c r="I47" i="40"/>
  <c r="J47" i="40"/>
  <c r="K47" i="40"/>
  <c r="L47" i="40"/>
  <c r="G57" i="40"/>
  <c r="H57" i="40"/>
  <c r="I57" i="40"/>
  <c r="J57" i="40"/>
  <c r="K57" i="40"/>
  <c r="L57" i="40"/>
  <c r="G61" i="40"/>
  <c r="H61" i="40"/>
  <c r="I61" i="40"/>
  <c r="J61" i="40"/>
  <c r="K61" i="40"/>
  <c r="L61" i="40"/>
  <c r="G52" i="40"/>
  <c r="H52" i="40"/>
  <c r="I52" i="40"/>
  <c r="J52" i="40"/>
  <c r="K52" i="40"/>
  <c r="L52" i="40"/>
  <c r="G56" i="40"/>
  <c r="H56" i="40"/>
  <c r="I56" i="40"/>
  <c r="J56" i="40"/>
  <c r="K56" i="40"/>
  <c r="L56" i="40"/>
  <c r="G46" i="40"/>
  <c r="H46" i="40"/>
  <c r="I46" i="40"/>
  <c r="J46" i="40"/>
  <c r="K46" i="40"/>
  <c r="L46" i="40"/>
  <c r="G51" i="40"/>
  <c r="H51" i="40"/>
  <c r="I51" i="40"/>
  <c r="J51" i="40"/>
  <c r="K51" i="40"/>
  <c r="L51" i="40"/>
  <c r="G60" i="40"/>
  <c r="H60" i="40"/>
  <c r="I60" i="40"/>
  <c r="J60" i="40"/>
  <c r="K60" i="40"/>
  <c r="L60" i="40"/>
  <c r="G45" i="40"/>
  <c r="H45" i="40"/>
  <c r="I45" i="40"/>
  <c r="J45" i="40"/>
  <c r="K45" i="40"/>
  <c r="L45" i="40"/>
  <c r="G55" i="40"/>
  <c r="H55" i="40"/>
  <c r="I55" i="40"/>
  <c r="J55" i="40"/>
  <c r="K55" i="40"/>
  <c r="L55" i="40"/>
  <c r="G50" i="40"/>
  <c r="H50" i="40"/>
  <c r="I50" i="40"/>
  <c r="J50" i="40"/>
  <c r="K50" i="40"/>
  <c r="L50" i="40"/>
  <c r="G59" i="40"/>
  <c r="H59" i="40"/>
  <c r="I59" i="40"/>
  <c r="J59" i="40"/>
  <c r="K59" i="40"/>
  <c r="L59" i="40"/>
  <c r="G54" i="40"/>
  <c r="H54" i="40"/>
  <c r="I54" i="40"/>
  <c r="J54" i="40"/>
  <c r="K54" i="40"/>
  <c r="L54" i="40"/>
  <c r="G44" i="40"/>
  <c r="H44" i="40"/>
  <c r="I44" i="40"/>
  <c r="J44" i="40"/>
  <c r="K44" i="40"/>
  <c r="L44" i="40"/>
  <c r="G49" i="40"/>
  <c r="H49" i="40"/>
  <c r="I49" i="40"/>
  <c r="J49" i="40"/>
  <c r="K49" i="40"/>
  <c r="L49" i="40"/>
  <c r="G114" i="40"/>
  <c r="H114" i="40"/>
  <c r="I114" i="40"/>
  <c r="J114" i="40"/>
  <c r="K114" i="40"/>
  <c r="L114" i="40"/>
  <c r="G34" i="40"/>
  <c r="H34" i="40"/>
  <c r="I34" i="40"/>
  <c r="J34" i="40"/>
  <c r="K34" i="40"/>
  <c r="L34" i="40"/>
  <c r="G39" i="40"/>
  <c r="H39" i="40"/>
  <c r="I39" i="40"/>
  <c r="J39" i="40"/>
  <c r="K39" i="40"/>
  <c r="L39" i="40"/>
  <c r="G29" i="40"/>
  <c r="H29" i="40"/>
  <c r="I29" i="40"/>
  <c r="J29" i="40"/>
  <c r="K29" i="40"/>
  <c r="L29" i="40"/>
  <c r="G38" i="40"/>
  <c r="H38" i="40"/>
  <c r="I38" i="40"/>
  <c r="J38" i="40"/>
  <c r="K38" i="40"/>
  <c r="L38" i="40"/>
  <c r="G28" i="40"/>
  <c r="H28" i="40"/>
  <c r="I28" i="40"/>
  <c r="J28" i="40"/>
  <c r="K28" i="40"/>
  <c r="L28" i="40"/>
  <c r="G32" i="40"/>
  <c r="H32" i="40"/>
  <c r="I32" i="40"/>
  <c r="J32" i="40"/>
  <c r="K32" i="40"/>
  <c r="L32" i="40"/>
  <c r="G33" i="40"/>
  <c r="H33" i="40"/>
  <c r="I33" i="40"/>
  <c r="J33" i="40"/>
  <c r="K33" i="40"/>
  <c r="L33" i="40"/>
  <c r="G37" i="40"/>
  <c r="H37" i="40"/>
  <c r="I37" i="40"/>
  <c r="J37" i="40"/>
  <c r="K37" i="40"/>
  <c r="L37" i="40"/>
  <c r="G31" i="40"/>
  <c r="H31" i="40"/>
  <c r="I31" i="40"/>
  <c r="J31" i="40"/>
  <c r="K31" i="40"/>
  <c r="L31" i="40"/>
  <c r="G27" i="40"/>
  <c r="H27" i="40"/>
  <c r="I27" i="40"/>
  <c r="J27" i="40"/>
  <c r="K27" i="40"/>
  <c r="L27" i="40"/>
  <c r="G36" i="40"/>
  <c r="H36" i="40"/>
  <c r="I36" i="40"/>
  <c r="J36" i="40"/>
  <c r="K36" i="40"/>
  <c r="L36" i="40"/>
  <c r="G22" i="40"/>
  <c r="H22" i="40"/>
  <c r="I22" i="40"/>
  <c r="J22" i="40"/>
  <c r="K22" i="40"/>
  <c r="L22" i="40"/>
  <c r="G18" i="40"/>
  <c r="H18" i="40"/>
  <c r="I18" i="40"/>
  <c r="J18" i="40"/>
  <c r="K18" i="40"/>
  <c r="L18" i="40"/>
  <c r="G13" i="40"/>
  <c r="H13" i="40"/>
  <c r="I13" i="40"/>
  <c r="J13" i="40"/>
  <c r="K13" i="40"/>
  <c r="L13" i="40"/>
  <c r="G17" i="40"/>
  <c r="H17" i="40"/>
  <c r="I17" i="40"/>
  <c r="J17" i="40"/>
  <c r="K17" i="40"/>
  <c r="L17" i="40"/>
  <c r="G9" i="40"/>
  <c r="H9" i="40"/>
  <c r="I9" i="40"/>
  <c r="J9" i="40"/>
  <c r="K9" i="40"/>
  <c r="L9" i="40"/>
  <c r="G21" i="40"/>
  <c r="H21" i="40"/>
  <c r="I21" i="40"/>
  <c r="J21" i="40"/>
  <c r="K21" i="40"/>
  <c r="L21" i="40"/>
  <c r="G12" i="40"/>
  <c r="H12" i="40"/>
  <c r="I12" i="40"/>
  <c r="J12" i="40"/>
  <c r="K12" i="40"/>
  <c r="L12" i="40"/>
  <c r="G8" i="40"/>
  <c r="H8" i="40"/>
  <c r="I8" i="40"/>
  <c r="J8" i="40"/>
  <c r="K8" i="40"/>
  <c r="L8" i="40"/>
  <c r="G16" i="40"/>
  <c r="H16" i="40"/>
  <c r="I16" i="40"/>
  <c r="J16" i="40"/>
  <c r="K16" i="40"/>
  <c r="L16" i="40"/>
  <c r="G7" i="40"/>
  <c r="H7" i="40"/>
  <c r="I7" i="40"/>
  <c r="J7" i="40"/>
  <c r="K7" i="40"/>
  <c r="L7" i="40"/>
  <c r="G20" i="40"/>
  <c r="H20" i="40"/>
  <c r="I20" i="40"/>
  <c r="J20" i="40"/>
  <c r="K20" i="40"/>
  <c r="L20" i="40"/>
  <c r="H15" i="40"/>
  <c r="I15" i="40"/>
  <c r="J15" i="40"/>
  <c r="K15" i="40"/>
  <c r="L15" i="40"/>
  <c r="G11" i="40"/>
  <c r="H11" i="40"/>
  <c r="I11" i="40"/>
  <c r="J11" i="40"/>
  <c r="K11" i="40"/>
  <c r="L11" i="40"/>
  <c r="F113" i="40"/>
  <c r="E113" i="40"/>
  <c r="D113" i="40"/>
  <c r="C113" i="40"/>
  <c r="B113" i="40"/>
  <c r="F99" i="40"/>
  <c r="E99" i="40"/>
  <c r="D99" i="40"/>
  <c r="C99" i="40"/>
  <c r="B99" i="40"/>
  <c r="F107" i="40"/>
  <c r="E107" i="40"/>
  <c r="D107" i="40"/>
  <c r="C107" i="40"/>
  <c r="B107" i="40"/>
  <c r="F93" i="40"/>
  <c r="E93" i="40"/>
  <c r="D93" i="40"/>
  <c r="C93" i="40"/>
  <c r="B93" i="40"/>
  <c r="F98" i="40"/>
  <c r="E98" i="40"/>
  <c r="D98" i="40"/>
  <c r="C98" i="40"/>
  <c r="B98" i="40"/>
  <c r="F92" i="40"/>
  <c r="E92" i="40"/>
  <c r="D92" i="40"/>
  <c r="C92" i="40"/>
  <c r="B92" i="40"/>
  <c r="F106" i="40"/>
  <c r="E106" i="40"/>
  <c r="D106" i="40"/>
  <c r="C106" i="40"/>
  <c r="B106" i="40"/>
  <c r="F112" i="40"/>
  <c r="E112" i="40"/>
  <c r="D112" i="40"/>
  <c r="C112" i="40"/>
  <c r="B112" i="40"/>
  <c r="F91" i="40"/>
  <c r="E91" i="40"/>
  <c r="D91" i="40"/>
  <c r="C91" i="40"/>
  <c r="B91" i="40"/>
  <c r="F105" i="40"/>
  <c r="E105" i="40"/>
  <c r="D105" i="40"/>
  <c r="C105" i="40"/>
  <c r="B105" i="40"/>
  <c r="F111" i="40"/>
  <c r="E111" i="40"/>
  <c r="D111" i="40"/>
  <c r="C111" i="40"/>
  <c r="B111" i="40"/>
  <c r="F97" i="40"/>
  <c r="E97" i="40"/>
  <c r="D97" i="40"/>
  <c r="C97" i="40"/>
  <c r="B97" i="40"/>
  <c r="F90" i="40"/>
  <c r="E90" i="40"/>
  <c r="D90" i="40"/>
  <c r="C90" i="40"/>
  <c r="B90" i="40"/>
  <c r="F96" i="40"/>
  <c r="E96" i="40"/>
  <c r="D96" i="40"/>
  <c r="C96" i="40"/>
  <c r="B96" i="40"/>
  <c r="F110" i="40"/>
  <c r="E110" i="40"/>
  <c r="D110" i="40"/>
  <c r="C110" i="40"/>
  <c r="B110" i="40"/>
  <c r="F89" i="40"/>
  <c r="E89" i="40"/>
  <c r="D89" i="40"/>
  <c r="C89" i="40"/>
  <c r="B89" i="40"/>
  <c r="F100" i="40"/>
  <c r="E100" i="40"/>
  <c r="D100" i="40"/>
  <c r="C100" i="40"/>
  <c r="B100" i="40"/>
  <c r="F103" i="40"/>
  <c r="E103" i="40"/>
  <c r="D103" i="40"/>
  <c r="C103" i="40"/>
  <c r="B103" i="40"/>
  <c r="F88" i="40"/>
  <c r="E88" i="40"/>
  <c r="D88" i="40"/>
  <c r="C88" i="40"/>
  <c r="B88" i="40"/>
  <c r="F102" i="40"/>
  <c r="E102" i="40"/>
  <c r="D102" i="40"/>
  <c r="C102" i="40"/>
  <c r="B102" i="40"/>
  <c r="F95" i="40"/>
  <c r="E95" i="40"/>
  <c r="D95" i="40"/>
  <c r="C95" i="40"/>
  <c r="B95" i="40"/>
  <c r="F83" i="40"/>
  <c r="E83" i="40"/>
  <c r="D83" i="40"/>
  <c r="C83" i="40"/>
  <c r="B83" i="40"/>
  <c r="F73" i="40"/>
  <c r="E73" i="40"/>
  <c r="D73" i="40"/>
  <c r="C73" i="40"/>
  <c r="B73" i="40"/>
  <c r="F78" i="40"/>
  <c r="E78" i="40"/>
  <c r="D78" i="40"/>
  <c r="C78" i="40"/>
  <c r="B78" i="40"/>
  <c r="F68" i="40"/>
  <c r="E68" i="40"/>
  <c r="D68" i="40"/>
  <c r="C68" i="40"/>
  <c r="B68" i="40"/>
  <c r="F72" i="40"/>
  <c r="E72" i="40"/>
  <c r="D72" i="40"/>
  <c r="C72" i="40"/>
  <c r="F77" i="40"/>
  <c r="E77" i="40"/>
  <c r="D77" i="40"/>
  <c r="C77" i="40"/>
  <c r="B77" i="40"/>
  <c r="F82" i="40"/>
  <c r="E82" i="40"/>
  <c r="D82" i="40"/>
  <c r="C82" i="40"/>
  <c r="B82" i="40"/>
  <c r="F67" i="40"/>
  <c r="E67" i="40"/>
  <c r="D67" i="40"/>
  <c r="C67" i="40"/>
  <c r="B67" i="40"/>
  <c r="F81" i="40"/>
  <c r="E81" i="40"/>
  <c r="D81" i="40"/>
  <c r="C81" i="40"/>
  <c r="B81" i="40"/>
  <c r="F71" i="40"/>
  <c r="E71" i="40"/>
  <c r="D71" i="40"/>
  <c r="C71" i="40"/>
  <c r="B71" i="40"/>
  <c r="F76" i="40"/>
  <c r="E76" i="40"/>
  <c r="D76" i="40"/>
  <c r="C76" i="40"/>
  <c r="B76" i="40"/>
  <c r="F66" i="40"/>
  <c r="E66" i="40"/>
  <c r="D66" i="40"/>
  <c r="C66" i="40"/>
  <c r="B66" i="40"/>
  <c r="F75" i="40"/>
  <c r="E75" i="40"/>
  <c r="D75" i="40"/>
  <c r="C75" i="40"/>
  <c r="B75" i="40"/>
  <c r="F80" i="40"/>
  <c r="E80" i="40"/>
  <c r="D80" i="40"/>
  <c r="C80" i="40"/>
  <c r="B80" i="40"/>
  <c r="F70" i="40"/>
  <c r="E70" i="40"/>
  <c r="D70" i="40"/>
  <c r="C70" i="40"/>
  <c r="B70" i="40"/>
  <c r="F47" i="40"/>
  <c r="E47" i="40"/>
  <c r="D47" i="40"/>
  <c r="C47" i="40"/>
  <c r="B47" i="40"/>
  <c r="F57" i="40"/>
  <c r="E57" i="40"/>
  <c r="D57" i="40"/>
  <c r="C57" i="40"/>
  <c r="B57" i="40"/>
  <c r="F61" i="40"/>
  <c r="E61" i="40"/>
  <c r="D61" i="40"/>
  <c r="C61" i="40"/>
  <c r="B61" i="40"/>
  <c r="F52" i="40"/>
  <c r="E52" i="40"/>
  <c r="D52" i="40"/>
  <c r="C52" i="40"/>
  <c r="B52" i="40"/>
  <c r="F56" i="40"/>
  <c r="E56" i="40"/>
  <c r="D56" i="40"/>
  <c r="C56" i="40"/>
  <c r="B56" i="40"/>
  <c r="F46" i="40"/>
  <c r="E46" i="40"/>
  <c r="D46" i="40"/>
  <c r="C46" i="40"/>
  <c r="B46" i="40"/>
  <c r="F51" i="40"/>
  <c r="E51" i="40"/>
  <c r="D51" i="40"/>
  <c r="C51" i="40"/>
  <c r="B51" i="40"/>
  <c r="F60" i="40"/>
  <c r="E60" i="40"/>
  <c r="D60" i="40"/>
  <c r="C60" i="40"/>
  <c r="B60" i="40"/>
  <c r="F45" i="40"/>
  <c r="E45" i="40"/>
  <c r="D45" i="40"/>
  <c r="C45" i="40"/>
  <c r="B45" i="40"/>
  <c r="F55" i="40"/>
  <c r="E55" i="40"/>
  <c r="D55" i="40"/>
  <c r="C55" i="40"/>
  <c r="B55" i="40"/>
  <c r="F50" i="40"/>
  <c r="E50" i="40"/>
  <c r="D50" i="40"/>
  <c r="C50" i="40"/>
  <c r="B50" i="40"/>
  <c r="F59" i="40"/>
  <c r="E59" i="40"/>
  <c r="D59" i="40"/>
  <c r="C59" i="40"/>
  <c r="B59" i="40"/>
  <c r="F54" i="40"/>
  <c r="E54" i="40"/>
  <c r="D54" i="40"/>
  <c r="C54" i="40"/>
  <c r="B54" i="40"/>
  <c r="F44" i="40"/>
  <c r="D44" i="40"/>
  <c r="C44" i="40"/>
  <c r="B44" i="40"/>
  <c r="F49" i="40"/>
  <c r="E49" i="40"/>
  <c r="D49" i="40"/>
  <c r="C49" i="40"/>
  <c r="B49" i="40"/>
  <c r="F114" i="40"/>
  <c r="E114" i="40"/>
  <c r="D114" i="40"/>
  <c r="C114" i="40"/>
  <c r="B114" i="40"/>
  <c r="F34" i="40"/>
  <c r="E34" i="40"/>
  <c r="D34" i="40"/>
  <c r="C34" i="40"/>
  <c r="B34" i="40"/>
  <c r="F39" i="40"/>
  <c r="E39" i="40"/>
  <c r="D39" i="40"/>
  <c r="C39" i="40"/>
  <c r="B39" i="40"/>
  <c r="F29" i="40"/>
  <c r="E29" i="40"/>
  <c r="D29" i="40"/>
  <c r="C29" i="40"/>
  <c r="B29" i="40"/>
  <c r="F38" i="40"/>
  <c r="E38" i="40"/>
  <c r="D38" i="40"/>
  <c r="C38" i="40"/>
  <c r="B38" i="40"/>
  <c r="F28" i="40"/>
  <c r="E28" i="40"/>
  <c r="D28" i="40"/>
  <c r="C28" i="40"/>
  <c r="B28" i="40"/>
  <c r="F32" i="40"/>
  <c r="E32" i="40"/>
  <c r="D32" i="40"/>
  <c r="C32" i="40"/>
  <c r="B32" i="40"/>
  <c r="F33" i="40"/>
  <c r="E33" i="40"/>
  <c r="D33" i="40"/>
  <c r="C33" i="40"/>
  <c r="B33" i="40"/>
  <c r="F37" i="40"/>
  <c r="E37" i="40"/>
  <c r="D37" i="40"/>
  <c r="C37" i="40"/>
  <c r="B37" i="40"/>
  <c r="F31" i="40"/>
  <c r="E31" i="40"/>
  <c r="D31" i="40"/>
  <c r="C31" i="40"/>
  <c r="B31" i="40"/>
  <c r="F27" i="40"/>
  <c r="E27" i="40"/>
  <c r="D27" i="40"/>
  <c r="C27" i="40"/>
  <c r="B27" i="40"/>
  <c r="F36" i="40"/>
  <c r="E36" i="40"/>
  <c r="D36" i="40"/>
  <c r="C36" i="40"/>
  <c r="B36" i="40"/>
  <c r="F22" i="40"/>
  <c r="E22" i="40"/>
  <c r="D22" i="40"/>
  <c r="C22" i="40"/>
  <c r="B22" i="40"/>
  <c r="F18" i="40"/>
  <c r="E18" i="40"/>
  <c r="D18" i="40"/>
  <c r="C18" i="40"/>
  <c r="B18" i="40"/>
  <c r="F13" i="40"/>
  <c r="E13" i="40"/>
  <c r="D13" i="40"/>
  <c r="C13" i="40"/>
  <c r="B13" i="40"/>
  <c r="F17" i="40"/>
  <c r="E17" i="40"/>
  <c r="D17" i="40"/>
  <c r="C17" i="40"/>
  <c r="B17" i="40"/>
  <c r="F9" i="40"/>
  <c r="E9" i="40"/>
  <c r="D9" i="40"/>
  <c r="C9" i="40"/>
  <c r="B9" i="40"/>
  <c r="F21" i="40"/>
  <c r="E21" i="40"/>
  <c r="D21" i="40"/>
  <c r="C21" i="40"/>
  <c r="B21" i="40"/>
  <c r="F12" i="40"/>
  <c r="E12" i="40"/>
  <c r="D12" i="40"/>
  <c r="C12" i="40"/>
  <c r="B12" i="40"/>
  <c r="F8" i="40"/>
  <c r="E8" i="40"/>
  <c r="D8" i="40"/>
  <c r="C8" i="40"/>
  <c r="B8" i="40"/>
  <c r="F16" i="40"/>
  <c r="E16" i="40"/>
  <c r="D16" i="40"/>
  <c r="C16" i="40"/>
  <c r="B16" i="40"/>
  <c r="F7" i="40"/>
  <c r="E7" i="40"/>
  <c r="D7" i="40"/>
  <c r="C7" i="40"/>
  <c r="B7" i="40"/>
  <c r="F20" i="40"/>
  <c r="E20" i="40"/>
  <c r="D20" i="40"/>
  <c r="C20" i="40"/>
  <c r="B20" i="40"/>
  <c r="F11" i="40"/>
  <c r="E11" i="40"/>
  <c r="D11" i="40"/>
  <c r="C11" i="40"/>
  <c r="B11" i="40"/>
  <c r="F15" i="40"/>
  <c r="E15" i="40"/>
  <c r="D15" i="40"/>
  <c r="C15" i="40"/>
  <c r="B15" i="40"/>
  <c r="B27" i="39"/>
  <c r="C27" i="39"/>
  <c r="D27" i="39"/>
  <c r="E27" i="39"/>
  <c r="F27" i="39"/>
  <c r="G27" i="39"/>
  <c r="B23" i="39"/>
  <c r="C23" i="39"/>
  <c r="D23" i="39"/>
  <c r="E23" i="39"/>
  <c r="F23" i="39"/>
  <c r="G23" i="39"/>
  <c r="B15" i="39"/>
  <c r="C15" i="39"/>
  <c r="D15" i="39"/>
  <c r="E15" i="39"/>
  <c r="F15" i="39"/>
  <c r="G15" i="39"/>
  <c r="B17" i="39"/>
  <c r="C17" i="39"/>
  <c r="D17" i="39"/>
  <c r="E17" i="39"/>
  <c r="F17" i="39"/>
  <c r="G17" i="39"/>
  <c r="B18" i="39"/>
  <c r="C18" i="39"/>
  <c r="D18" i="39"/>
  <c r="E18" i="39"/>
  <c r="F18" i="39"/>
  <c r="G18" i="39"/>
  <c r="B24" i="39"/>
  <c r="C24" i="39"/>
  <c r="D24" i="39"/>
  <c r="E24" i="39"/>
  <c r="F24" i="39"/>
  <c r="G24" i="39"/>
  <c r="B22" i="39"/>
  <c r="C22" i="39"/>
  <c r="D22" i="39"/>
  <c r="E22" i="39"/>
  <c r="F22" i="39"/>
  <c r="G22" i="39"/>
  <c r="B20" i="39"/>
  <c r="C20" i="39"/>
  <c r="D20" i="39"/>
  <c r="E20" i="39"/>
  <c r="F20" i="39"/>
  <c r="G20" i="39"/>
  <c r="B10" i="39"/>
  <c r="C10" i="39"/>
  <c r="D10" i="39"/>
  <c r="E10" i="39"/>
  <c r="F10" i="39"/>
  <c r="G10" i="39"/>
  <c r="B11" i="39"/>
  <c r="C11" i="39"/>
  <c r="D11" i="39"/>
  <c r="E11" i="39"/>
  <c r="F11" i="39"/>
  <c r="G11" i="39"/>
  <c r="B25" i="39"/>
  <c r="C25" i="39"/>
  <c r="D25" i="39"/>
  <c r="E25" i="39"/>
  <c r="F25" i="39"/>
  <c r="G25" i="39"/>
  <c r="B13" i="39"/>
  <c r="C13" i="39"/>
  <c r="D13" i="39"/>
  <c r="E13" i="39"/>
  <c r="F13" i="39"/>
  <c r="G13" i="39"/>
  <c r="B26" i="39"/>
  <c r="C26" i="39"/>
  <c r="D26" i="39"/>
  <c r="E26" i="39"/>
  <c r="F26" i="39"/>
  <c r="G26" i="39"/>
  <c r="B14" i="39"/>
  <c r="C14" i="39"/>
  <c r="D14" i="39"/>
  <c r="E14" i="39"/>
  <c r="F14" i="39"/>
  <c r="G14" i="39"/>
  <c r="B12" i="39"/>
  <c r="C12" i="39"/>
  <c r="D12" i="39"/>
  <c r="E12" i="39"/>
  <c r="F12" i="39"/>
  <c r="G12" i="39"/>
  <c r="B7" i="39"/>
  <c r="C7" i="39"/>
  <c r="D7" i="39"/>
  <c r="E7" i="39"/>
  <c r="F7" i="39"/>
  <c r="G7" i="39"/>
  <c r="B21" i="39"/>
  <c r="C21" i="39"/>
  <c r="D21" i="39"/>
  <c r="E21" i="39"/>
  <c r="F21" i="39"/>
  <c r="G21" i="39"/>
  <c r="B19" i="39"/>
  <c r="C19" i="39"/>
  <c r="D19" i="39"/>
  <c r="E19" i="39"/>
  <c r="F19" i="39"/>
  <c r="G19" i="39"/>
  <c r="B6" i="39"/>
  <c r="C6" i="39"/>
  <c r="D6" i="39"/>
  <c r="E6" i="39"/>
  <c r="F6" i="39"/>
  <c r="G6" i="39"/>
  <c r="B9" i="39"/>
  <c r="C9" i="39"/>
  <c r="D9" i="39"/>
  <c r="E9" i="39"/>
  <c r="F9" i="39"/>
  <c r="G9" i="39"/>
  <c r="B16" i="39"/>
  <c r="C16" i="39"/>
  <c r="D16" i="39"/>
  <c r="E16" i="39"/>
  <c r="F16" i="39"/>
  <c r="G16" i="39"/>
  <c r="B5" i="39"/>
  <c r="C5" i="39"/>
  <c r="D5" i="39"/>
  <c r="E5" i="39"/>
  <c r="F5" i="39"/>
  <c r="G5" i="39"/>
  <c r="B8" i="39"/>
  <c r="C8" i="39"/>
  <c r="D8" i="39"/>
  <c r="E8" i="39"/>
  <c r="F8" i="39"/>
  <c r="G8" i="39"/>
  <c r="O24" i="33"/>
  <c r="O23" i="33"/>
  <c r="M113" i="40"/>
  <c r="M107" i="40"/>
  <c r="M93" i="40"/>
  <c r="O18" i="33"/>
  <c r="M98" i="40"/>
  <c r="N92" i="40"/>
  <c r="M106" i="40"/>
  <c r="N106" i="40"/>
  <c r="M112" i="40"/>
  <c r="N112" i="40"/>
  <c r="O13" i="33"/>
  <c r="M91" i="40"/>
  <c r="N91" i="40"/>
  <c r="M105" i="40"/>
  <c r="M111" i="40"/>
  <c r="N111" i="40"/>
  <c r="M97" i="40"/>
  <c r="N97" i="40"/>
  <c r="O24" i="19"/>
  <c r="O23" i="19"/>
  <c r="M90" i="40"/>
  <c r="J5" i="39"/>
  <c r="N90" i="40"/>
  <c r="I5" i="39"/>
  <c r="N96" i="40"/>
  <c r="M110" i="40"/>
  <c r="N110" i="40"/>
  <c r="M89" i="40"/>
  <c r="N89" i="40"/>
  <c r="M100" i="40"/>
  <c r="M103" i="40"/>
  <c r="N103" i="40"/>
  <c r="M88" i="40"/>
  <c r="N88" i="40"/>
  <c r="M102" i="40"/>
  <c r="N102" i="40"/>
  <c r="M95" i="40"/>
  <c r="N95" i="40"/>
  <c r="O24" i="18"/>
  <c r="O23" i="18"/>
  <c r="O22" i="18"/>
  <c r="O21" i="18"/>
  <c r="O20" i="18"/>
  <c r="O19" i="18"/>
  <c r="O18" i="18"/>
  <c r="M83" i="40"/>
  <c r="N83" i="40"/>
  <c r="M73" i="40"/>
  <c r="N73" i="40"/>
  <c r="M78" i="40"/>
  <c r="N78" i="40"/>
  <c r="M68" i="40"/>
  <c r="N68" i="40"/>
  <c r="M72" i="40"/>
  <c r="M77" i="40"/>
  <c r="N77" i="40"/>
  <c r="M82" i="40"/>
  <c r="N82" i="40"/>
  <c r="M67" i="40"/>
  <c r="N67" i="40"/>
  <c r="N81" i="40"/>
  <c r="M71" i="40"/>
  <c r="N71" i="40"/>
  <c r="M76" i="40"/>
  <c r="N76" i="40"/>
  <c r="M66" i="40"/>
  <c r="N66" i="40"/>
  <c r="H14" i="20"/>
  <c r="N75" i="40"/>
  <c r="M80" i="40"/>
  <c r="N80" i="40"/>
  <c r="M70" i="40"/>
  <c r="N70" i="40"/>
  <c r="O24" i="16"/>
  <c r="O23" i="16"/>
  <c r="O22" i="16"/>
  <c r="O21" i="16"/>
  <c r="O20" i="16"/>
  <c r="O19" i="16"/>
  <c r="O18" i="16"/>
  <c r="N47" i="40"/>
  <c r="M57" i="40"/>
  <c r="H9" i="39"/>
  <c r="J9" i="39"/>
  <c r="N57" i="40"/>
  <c r="M61" i="40"/>
  <c r="N61" i="40"/>
  <c r="M52" i="40"/>
  <c r="H19" i="39"/>
  <c r="N52" i="40"/>
  <c r="I19" i="39"/>
  <c r="O13" i="16"/>
  <c r="M56" i="40"/>
  <c r="H21" i="39"/>
  <c r="U12" i="16"/>
  <c r="I21" i="39"/>
  <c r="M46" i="40"/>
  <c r="M51" i="40"/>
  <c r="N51" i="40"/>
  <c r="M60" i="40"/>
  <c r="H12" i="39"/>
  <c r="N60" i="40"/>
  <c r="I12" i="39"/>
  <c r="O24" i="15"/>
  <c r="O23" i="15"/>
  <c r="O22" i="15"/>
  <c r="O21" i="15"/>
  <c r="O20" i="15"/>
  <c r="O19" i="15"/>
  <c r="O18" i="15"/>
  <c r="M45" i="40"/>
  <c r="N45" i="40"/>
  <c r="I14" i="39"/>
  <c r="M55" i="40"/>
  <c r="N55" i="40"/>
  <c r="I26" i="39"/>
  <c r="N50" i="40"/>
  <c r="I13" i="39"/>
  <c r="M59" i="40"/>
  <c r="N59" i="40"/>
  <c r="M54" i="40"/>
  <c r="N54" i="40"/>
  <c r="I11" i="39"/>
  <c r="M44" i="40"/>
  <c r="N44" i="40"/>
  <c r="N49" i="40"/>
  <c r="I10" i="39"/>
  <c r="O24" i="14"/>
  <c r="O23" i="14"/>
  <c r="O22" i="14"/>
  <c r="M114" i="40"/>
  <c r="O21" i="14"/>
  <c r="N114" i="40"/>
  <c r="M22" i="40"/>
  <c r="N22" i="40"/>
  <c r="M13" i="40"/>
  <c r="N13" i="40"/>
  <c r="M17" i="40"/>
  <c r="I56" i="20"/>
  <c r="M9" i="40"/>
  <c r="N21" i="40"/>
  <c r="N12" i="40"/>
  <c r="M8" i="40"/>
  <c r="M16" i="40"/>
  <c r="M11" i="40"/>
  <c r="N11" i="40"/>
  <c r="M15" i="40"/>
  <c r="N15" i="40"/>
  <c r="O24" i="9"/>
  <c r="O23" i="9"/>
  <c r="O22" i="9"/>
  <c r="O21" i="9"/>
  <c r="M34" i="40"/>
  <c r="H20" i="39"/>
  <c r="N34" i="40"/>
  <c r="M39" i="40"/>
  <c r="J73" i="20"/>
  <c r="N39" i="40"/>
  <c r="I22" i="39"/>
  <c r="N29" i="40"/>
  <c r="M38" i="40"/>
  <c r="M28" i="40"/>
  <c r="N28" i="40"/>
  <c r="M32" i="40"/>
  <c r="N32" i="40"/>
  <c r="M33" i="40"/>
  <c r="H18" i="39"/>
  <c r="N33" i="40"/>
  <c r="M37" i="40"/>
  <c r="N37" i="40"/>
  <c r="M31" i="40"/>
  <c r="N31" i="40"/>
  <c r="M27" i="40"/>
  <c r="H23" i="39"/>
  <c r="N27" i="40"/>
  <c r="M36" i="40"/>
  <c r="N36" i="40"/>
  <c r="I27" i="39"/>
  <c r="B5" i="20"/>
  <c r="C5" i="20"/>
  <c r="D5" i="20"/>
  <c r="E5" i="20"/>
  <c r="F5" i="20"/>
  <c r="G5" i="20"/>
  <c r="B42" i="20"/>
  <c r="C42" i="20"/>
  <c r="D42" i="20"/>
  <c r="E42" i="20"/>
  <c r="F42" i="20"/>
  <c r="G42" i="20"/>
  <c r="B29" i="20"/>
  <c r="C29" i="20"/>
  <c r="D29" i="20"/>
  <c r="E29" i="20"/>
  <c r="F29" i="20"/>
  <c r="G29" i="20"/>
  <c r="B43" i="20"/>
  <c r="C43" i="20"/>
  <c r="D43" i="20"/>
  <c r="E43" i="20"/>
  <c r="F43" i="20"/>
  <c r="G43" i="20"/>
  <c r="B41" i="20"/>
  <c r="C41" i="20"/>
  <c r="D41" i="20"/>
  <c r="E41" i="20"/>
  <c r="F41" i="20"/>
  <c r="G41" i="20"/>
  <c r="B31" i="20"/>
  <c r="C31" i="20"/>
  <c r="D31" i="20"/>
  <c r="E31" i="20"/>
  <c r="F31" i="20"/>
  <c r="G31" i="20"/>
  <c r="B27" i="20"/>
  <c r="C27" i="20"/>
  <c r="D27" i="20"/>
  <c r="E27" i="20"/>
  <c r="F27" i="20"/>
  <c r="G27" i="20"/>
  <c r="B28" i="20"/>
  <c r="C28" i="20"/>
  <c r="D28" i="20"/>
  <c r="E28" i="20"/>
  <c r="F28" i="20"/>
  <c r="G28" i="20"/>
  <c r="B26" i="20"/>
  <c r="C26" i="20"/>
  <c r="D26" i="20"/>
  <c r="E26" i="20"/>
  <c r="F26" i="20"/>
  <c r="G26" i="20"/>
  <c r="B30" i="20"/>
  <c r="C30" i="20"/>
  <c r="D30" i="20"/>
  <c r="E30" i="20"/>
  <c r="F30" i="20"/>
  <c r="G30" i="20"/>
  <c r="B25" i="20"/>
  <c r="C25" i="20"/>
  <c r="D25" i="20"/>
  <c r="E25" i="20"/>
  <c r="F25" i="20"/>
  <c r="G25" i="20"/>
  <c r="G34" i="20"/>
  <c r="F34" i="20"/>
  <c r="D34" i="20"/>
  <c r="E34" i="20"/>
  <c r="C34" i="20"/>
  <c r="B34" i="20"/>
  <c r="I25" i="20"/>
  <c r="H25" i="20"/>
  <c r="I30" i="20"/>
  <c r="H30" i="20"/>
  <c r="I26" i="20"/>
  <c r="H28" i="20"/>
  <c r="I27" i="20"/>
  <c r="H27" i="20"/>
  <c r="I31" i="20"/>
  <c r="I41" i="20"/>
  <c r="H41" i="20"/>
  <c r="I43" i="20"/>
  <c r="H43" i="20"/>
  <c r="I29" i="20"/>
  <c r="H29" i="20"/>
  <c r="I5" i="20"/>
  <c r="H5" i="20"/>
  <c r="I34" i="20"/>
  <c r="H34" i="20"/>
  <c r="J34" i="20"/>
  <c r="G60" i="20"/>
  <c r="F60" i="20"/>
  <c r="E60" i="20"/>
  <c r="D60" i="20"/>
  <c r="C60" i="20"/>
  <c r="B60" i="20"/>
  <c r="C83" i="20"/>
  <c r="C70" i="20"/>
  <c r="C71" i="20"/>
  <c r="C80" i="20"/>
  <c r="C78" i="20"/>
  <c r="C82" i="20"/>
  <c r="C85" i="20"/>
  <c r="C57" i="20"/>
  <c r="C65" i="20"/>
  <c r="C53" i="20"/>
  <c r="C56" i="20"/>
  <c r="C47" i="20"/>
  <c r="C81" i="20"/>
  <c r="G15" i="20"/>
  <c r="I59" i="20"/>
  <c r="H44" i="20"/>
  <c r="I44" i="20"/>
  <c r="H38" i="20"/>
  <c r="I38" i="20"/>
  <c r="H84" i="20"/>
  <c r="I39" i="20"/>
  <c r="H62" i="20"/>
  <c r="I62" i="20"/>
  <c r="I48" i="20"/>
  <c r="H32" i="20"/>
  <c r="I32" i="20"/>
  <c r="H46" i="20"/>
  <c r="H18" i="20"/>
  <c r="I18" i="20"/>
  <c r="H15" i="20"/>
  <c r="I15" i="20"/>
  <c r="J15" i="20"/>
  <c r="H11" i="20"/>
  <c r="H8" i="20"/>
  <c r="I8" i="20"/>
  <c r="H12" i="20"/>
  <c r="I12" i="20"/>
  <c r="I6" i="20"/>
  <c r="H10" i="20"/>
  <c r="I10" i="20"/>
  <c r="H7" i="20"/>
  <c r="H20" i="20"/>
  <c r="I20" i="20"/>
  <c r="I14" i="20"/>
  <c r="H9" i="20"/>
  <c r="I9" i="20"/>
  <c r="I13" i="20"/>
  <c r="H16" i="20"/>
  <c r="I16" i="20"/>
  <c r="I19" i="20"/>
  <c r="I17" i="20"/>
  <c r="H17" i="20"/>
  <c r="H40" i="20"/>
  <c r="H72" i="20"/>
  <c r="H67" i="20"/>
  <c r="I67" i="20"/>
  <c r="H37" i="20"/>
  <c r="I37" i="20"/>
  <c r="H45" i="20"/>
  <c r="I45" i="20"/>
  <c r="I61" i="20"/>
  <c r="I54" i="20"/>
  <c r="H54" i="20"/>
  <c r="I52" i="20"/>
  <c r="H76" i="20"/>
  <c r="I76" i="20"/>
  <c r="I55" i="20"/>
  <c r="H77" i="20"/>
  <c r="I77" i="20"/>
  <c r="H58" i="20"/>
  <c r="I58" i="20"/>
  <c r="J58" i="20"/>
  <c r="I50" i="20"/>
  <c r="H74" i="20"/>
  <c r="I74" i="20"/>
  <c r="H63" i="20"/>
  <c r="H66" i="20"/>
  <c r="I66" i="20"/>
  <c r="H75" i="20"/>
  <c r="H73" i="20"/>
  <c r="I73" i="20"/>
  <c r="H68" i="20"/>
  <c r="I68" i="20"/>
  <c r="I79" i="20"/>
  <c r="H79" i="20"/>
  <c r="H70" i="20"/>
  <c r="I70" i="20"/>
  <c r="H71" i="20"/>
  <c r="H78" i="20"/>
  <c r="I78" i="20"/>
  <c r="H82" i="20"/>
  <c r="H85" i="20"/>
  <c r="I57" i="20"/>
  <c r="I65" i="20"/>
  <c r="H53" i="20"/>
  <c r="I53" i="20"/>
  <c r="H56" i="20"/>
  <c r="H47" i="20"/>
  <c r="I47" i="20"/>
  <c r="H81" i="20"/>
  <c r="I83" i="20"/>
  <c r="H69" i="20"/>
  <c r="I69" i="20"/>
  <c r="H64" i="20"/>
  <c r="I64" i="20"/>
  <c r="H33" i="20"/>
  <c r="I33" i="20"/>
  <c r="I36" i="20"/>
  <c r="I51" i="20"/>
  <c r="H21" i="20"/>
  <c r="B83" i="20"/>
  <c r="B59" i="20"/>
  <c r="C59" i="20"/>
  <c r="D59" i="20"/>
  <c r="E59" i="20"/>
  <c r="F59" i="20"/>
  <c r="G59" i="20"/>
  <c r="B44" i="20"/>
  <c r="C44" i="20"/>
  <c r="D44" i="20"/>
  <c r="E44" i="20"/>
  <c r="F44" i="20"/>
  <c r="G44" i="20"/>
  <c r="B38" i="20"/>
  <c r="C38" i="20"/>
  <c r="D38" i="20"/>
  <c r="E38" i="20"/>
  <c r="F38" i="20"/>
  <c r="G38" i="20"/>
  <c r="B84" i="20"/>
  <c r="C84" i="20"/>
  <c r="D84" i="20"/>
  <c r="E84" i="20"/>
  <c r="F84" i="20"/>
  <c r="G84" i="20"/>
  <c r="B39" i="20"/>
  <c r="C39" i="20"/>
  <c r="D39" i="20"/>
  <c r="E39" i="20"/>
  <c r="F39" i="20"/>
  <c r="G39" i="20"/>
  <c r="B62" i="20"/>
  <c r="C62" i="20"/>
  <c r="D62" i="20"/>
  <c r="E62" i="20"/>
  <c r="F62" i="20"/>
  <c r="G62" i="20"/>
  <c r="B48" i="20"/>
  <c r="C48" i="20"/>
  <c r="D48" i="20"/>
  <c r="E48" i="20"/>
  <c r="F48" i="20"/>
  <c r="G48" i="20"/>
  <c r="B32" i="20"/>
  <c r="C32" i="20"/>
  <c r="D32" i="20"/>
  <c r="E32" i="20"/>
  <c r="F32" i="20"/>
  <c r="G32" i="20"/>
  <c r="C46" i="20"/>
  <c r="D46" i="20"/>
  <c r="E46" i="20"/>
  <c r="F46" i="20"/>
  <c r="G46" i="20"/>
  <c r="B46" i="20"/>
  <c r="B18" i="20"/>
  <c r="C18" i="20"/>
  <c r="D18" i="20"/>
  <c r="E18" i="20"/>
  <c r="F18" i="20"/>
  <c r="G18" i="20"/>
  <c r="B15" i="20"/>
  <c r="C15" i="20"/>
  <c r="D15" i="20"/>
  <c r="E15" i="20"/>
  <c r="F15" i="20"/>
  <c r="B11" i="20"/>
  <c r="C11" i="20"/>
  <c r="D11" i="20"/>
  <c r="E11" i="20"/>
  <c r="F11" i="20"/>
  <c r="G11" i="20"/>
  <c r="B8" i="20"/>
  <c r="C8" i="20"/>
  <c r="D8" i="20"/>
  <c r="E8" i="20"/>
  <c r="F8" i="20"/>
  <c r="G8" i="20"/>
  <c r="B12" i="20"/>
  <c r="C12" i="20"/>
  <c r="D12" i="20"/>
  <c r="E12" i="20"/>
  <c r="F12" i="20"/>
  <c r="G12" i="20"/>
  <c r="B6" i="20"/>
  <c r="C6" i="20"/>
  <c r="D6" i="20"/>
  <c r="E6" i="20"/>
  <c r="F6" i="20"/>
  <c r="G6" i="20"/>
  <c r="B10" i="20"/>
  <c r="C10" i="20"/>
  <c r="D10" i="20"/>
  <c r="E10" i="20"/>
  <c r="F10" i="20"/>
  <c r="G10" i="20"/>
  <c r="C7" i="20"/>
  <c r="D7" i="20"/>
  <c r="E7" i="20"/>
  <c r="F7" i="20"/>
  <c r="G7" i="20"/>
  <c r="B7" i="20"/>
  <c r="B20" i="20"/>
  <c r="C20" i="20"/>
  <c r="D20" i="20"/>
  <c r="E20" i="20"/>
  <c r="F20" i="20"/>
  <c r="G20" i="20"/>
  <c r="B14" i="20"/>
  <c r="C14" i="20"/>
  <c r="D14" i="20"/>
  <c r="E14" i="20"/>
  <c r="F14" i="20"/>
  <c r="G14" i="20"/>
  <c r="B9" i="20"/>
  <c r="C9" i="20"/>
  <c r="D9" i="20"/>
  <c r="E9" i="20"/>
  <c r="F9" i="20"/>
  <c r="G9" i="20"/>
  <c r="B13" i="20"/>
  <c r="C13" i="20"/>
  <c r="D13" i="20"/>
  <c r="E13" i="20"/>
  <c r="F13" i="20"/>
  <c r="G13" i="20"/>
  <c r="B16" i="20"/>
  <c r="C16" i="20"/>
  <c r="D16" i="20"/>
  <c r="E16" i="20"/>
  <c r="F16" i="20"/>
  <c r="G16" i="20"/>
  <c r="B19" i="20"/>
  <c r="C19" i="20"/>
  <c r="D19" i="20"/>
  <c r="E19" i="20"/>
  <c r="F19" i="20"/>
  <c r="G19" i="20"/>
  <c r="C17" i="20"/>
  <c r="D17" i="20"/>
  <c r="E17" i="20"/>
  <c r="F17" i="20"/>
  <c r="G17" i="20"/>
  <c r="B17" i="20"/>
  <c r="B40" i="20"/>
  <c r="C40" i="20"/>
  <c r="D40" i="20"/>
  <c r="E40" i="20"/>
  <c r="F40" i="20"/>
  <c r="G40" i="20"/>
  <c r="B72" i="20"/>
  <c r="C72" i="20"/>
  <c r="D72" i="20"/>
  <c r="E72" i="20"/>
  <c r="F72" i="20"/>
  <c r="G72" i="20"/>
  <c r="B67" i="20"/>
  <c r="C67" i="20"/>
  <c r="D67" i="20"/>
  <c r="E67" i="20"/>
  <c r="F67" i="20"/>
  <c r="G67" i="20"/>
  <c r="B37" i="20"/>
  <c r="C37" i="20"/>
  <c r="D37" i="20"/>
  <c r="E37" i="20"/>
  <c r="F37" i="20"/>
  <c r="G37" i="20"/>
  <c r="B45" i="20"/>
  <c r="C45" i="20"/>
  <c r="D45" i="20"/>
  <c r="E45" i="20"/>
  <c r="F45" i="20"/>
  <c r="G45" i="20"/>
  <c r="B61" i="20"/>
  <c r="C61" i="20"/>
  <c r="D61" i="20"/>
  <c r="E61" i="20"/>
  <c r="F61" i="20"/>
  <c r="G61" i="20"/>
  <c r="C54" i="20"/>
  <c r="D54" i="20"/>
  <c r="E54" i="20"/>
  <c r="F54" i="20"/>
  <c r="G54" i="20"/>
  <c r="B54" i="20"/>
  <c r="B52" i="20"/>
  <c r="C52" i="20"/>
  <c r="D52" i="20"/>
  <c r="E52" i="20"/>
  <c r="F52" i="20"/>
  <c r="G52" i="20"/>
  <c r="B76" i="20"/>
  <c r="C76" i="20"/>
  <c r="D76" i="20"/>
  <c r="E76" i="20"/>
  <c r="F76" i="20"/>
  <c r="G76" i="20"/>
  <c r="B55" i="20"/>
  <c r="C55" i="20"/>
  <c r="D55" i="20"/>
  <c r="E55" i="20"/>
  <c r="F55" i="20"/>
  <c r="G55" i="20"/>
  <c r="B77" i="20"/>
  <c r="C77" i="20"/>
  <c r="D77" i="20"/>
  <c r="E77" i="20"/>
  <c r="F77" i="20"/>
  <c r="G77" i="20"/>
  <c r="B58" i="20"/>
  <c r="C58" i="20"/>
  <c r="D58" i="20"/>
  <c r="E58" i="20"/>
  <c r="F58" i="20"/>
  <c r="G58" i="20"/>
  <c r="C50" i="20"/>
  <c r="D50" i="20"/>
  <c r="E50" i="20"/>
  <c r="F50" i="20"/>
  <c r="G50" i="20"/>
  <c r="B50" i="20"/>
  <c r="B69" i="20"/>
  <c r="C69" i="20"/>
  <c r="D69" i="20"/>
  <c r="E69" i="20"/>
  <c r="F69" i="20"/>
  <c r="G69" i="20"/>
  <c r="B64" i="20"/>
  <c r="C64" i="20"/>
  <c r="D64" i="20"/>
  <c r="E64" i="20"/>
  <c r="F64" i="20"/>
  <c r="G64" i="20"/>
  <c r="B33" i="20"/>
  <c r="C33" i="20"/>
  <c r="D33" i="20"/>
  <c r="E33" i="20"/>
  <c r="F33" i="20"/>
  <c r="G33" i="20"/>
  <c r="B36" i="20"/>
  <c r="C36" i="20"/>
  <c r="D36" i="20"/>
  <c r="E36" i="20"/>
  <c r="F36" i="20"/>
  <c r="G36" i="20"/>
  <c r="B51" i="20"/>
  <c r="C51" i="20"/>
  <c r="D51" i="20"/>
  <c r="E51" i="20"/>
  <c r="F51" i="20"/>
  <c r="G51" i="20"/>
  <c r="C21" i="20"/>
  <c r="D21" i="20"/>
  <c r="E21" i="20"/>
  <c r="F21" i="20"/>
  <c r="G21" i="20"/>
  <c r="B21" i="20"/>
  <c r="B74" i="20"/>
  <c r="C74" i="20"/>
  <c r="D74" i="20"/>
  <c r="E74" i="20"/>
  <c r="F74" i="20"/>
  <c r="G74" i="20"/>
  <c r="B63" i="20"/>
  <c r="C63" i="20"/>
  <c r="D63" i="20"/>
  <c r="E63" i="20"/>
  <c r="F63" i="20"/>
  <c r="G63" i="20"/>
  <c r="B66" i="20"/>
  <c r="C66" i="20"/>
  <c r="D66" i="20"/>
  <c r="E66" i="20"/>
  <c r="F66" i="20"/>
  <c r="G66" i="20"/>
  <c r="B75" i="20"/>
  <c r="C75" i="20"/>
  <c r="D75" i="20"/>
  <c r="E75" i="20"/>
  <c r="F75" i="20"/>
  <c r="G75" i="20"/>
  <c r="B73" i="20"/>
  <c r="C73" i="20"/>
  <c r="D73" i="20"/>
  <c r="E73" i="20"/>
  <c r="F73" i="20"/>
  <c r="G73" i="20"/>
  <c r="B68" i="20"/>
  <c r="C68" i="20"/>
  <c r="D68" i="20"/>
  <c r="E68" i="20"/>
  <c r="F68" i="20"/>
  <c r="G68" i="20"/>
  <c r="C79" i="20"/>
  <c r="D79" i="20"/>
  <c r="E79" i="20"/>
  <c r="F79" i="20"/>
  <c r="G79" i="20"/>
  <c r="B79" i="20"/>
  <c r="B53" i="20"/>
  <c r="D53" i="20"/>
  <c r="E53" i="20"/>
  <c r="F53" i="20"/>
  <c r="G53" i="20"/>
  <c r="B56" i="20"/>
  <c r="D56" i="20"/>
  <c r="E56" i="20"/>
  <c r="F56" i="20"/>
  <c r="G56" i="20"/>
  <c r="B47" i="20"/>
  <c r="D47" i="20"/>
  <c r="E47" i="20"/>
  <c r="F47" i="20"/>
  <c r="G47" i="20"/>
  <c r="B81" i="20"/>
  <c r="D81" i="20"/>
  <c r="E81" i="20"/>
  <c r="F81" i="20"/>
  <c r="G81" i="20"/>
  <c r="D65" i="20"/>
  <c r="E65" i="20"/>
  <c r="F65" i="20"/>
  <c r="G65" i="20"/>
  <c r="B65" i="20"/>
  <c r="B70" i="20"/>
  <c r="D70" i="20"/>
  <c r="E70" i="20"/>
  <c r="F70" i="20"/>
  <c r="G70" i="20"/>
  <c r="B71" i="20"/>
  <c r="D71" i="20"/>
  <c r="E71" i="20"/>
  <c r="F71" i="20"/>
  <c r="G71" i="20"/>
  <c r="B80" i="20"/>
  <c r="D80" i="20"/>
  <c r="E80" i="20"/>
  <c r="F80" i="20"/>
  <c r="G80" i="20"/>
  <c r="B78" i="20"/>
  <c r="D78" i="20"/>
  <c r="E78" i="20"/>
  <c r="F78" i="20"/>
  <c r="G78" i="20"/>
  <c r="B82" i="20"/>
  <c r="D82" i="20"/>
  <c r="E82" i="20"/>
  <c r="F82" i="20"/>
  <c r="G82" i="20"/>
  <c r="B85" i="20"/>
  <c r="D85" i="20"/>
  <c r="E85" i="20"/>
  <c r="F85" i="20"/>
  <c r="G85" i="20"/>
  <c r="B57" i="20"/>
  <c r="D57" i="20"/>
  <c r="E57" i="20"/>
  <c r="F57" i="20"/>
  <c r="G57" i="20"/>
  <c r="G83" i="20"/>
  <c r="F83" i="20"/>
  <c r="D83" i="20"/>
  <c r="E83" i="20"/>
  <c r="I60" i="20"/>
  <c r="J64" i="20"/>
  <c r="J68" i="20"/>
  <c r="J69" i="20"/>
  <c r="H83" i="20"/>
  <c r="J20" i="39"/>
  <c r="J21" i="39"/>
  <c r="J24" i="39"/>
  <c r="O17" i="40"/>
  <c r="J12" i="39"/>
  <c r="J19" i="39"/>
  <c r="J22" i="39"/>
  <c r="J14" i="39"/>
  <c r="U12" i="33"/>
  <c r="O11" i="40"/>
  <c r="J53" i="20"/>
  <c r="J9" i="20"/>
  <c r="J37" i="20"/>
  <c r="J5" i="20"/>
  <c r="J18" i="20"/>
  <c r="J7" i="20"/>
  <c r="J83" i="20"/>
  <c r="J62" i="20"/>
  <c r="J12" i="20"/>
  <c r="J51" i="20"/>
  <c r="J20" i="20"/>
  <c r="J23" i="39"/>
  <c r="J74" i="20"/>
  <c r="J82" i="20"/>
  <c r="J29" i="20"/>
  <c r="J75" i="20"/>
  <c r="J17" i="20"/>
  <c r="J47" i="20"/>
  <c r="J27" i="39"/>
  <c r="J79" i="20"/>
  <c r="J16" i="20"/>
  <c r="J33" i="20"/>
  <c r="J56" i="20"/>
  <c r="J81" i="20"/>
  <c r="J18" i="39"/>
  <c r="J66" i="20"/>
  <c r="J85" i="20"/>
  <c r="J28" i="20"/>
  <c r="J26" i="39"/>
  <c r="J77" i="20"/>
  <c r="J8" i="20"/>
  <c r="J10" i="20"/>
  <c r="J21" i="20"/>
  <c r="O61" i="40"/>
  <c r="I6" i="39"/>
  <c r="H6" i="39"/>
  <c r="J6" i="39"/>
  <c r="I81" i="20"/>
  <c r="K56" i="20"/>
  <c r="M12" i="40"/>
  <c r="M18" i="40"/>
  <c r="N20" i="40"/>
  <c r="N9" i="40"/>
  <c r="N17" i="40"/>
  <c r="N18" i="40"/>
  <c r="O20" i="40"/>
  <c r="O9" i="40"/>
  <c r="O13" i="40"/>
  <c r="O18" i="40"/>
  <c r="K70" i="20"/>
  <c r="K6" i="39"/>
  <c r="K37" i="20"/>
  <c r="K53" i="20"/>
  <c r="J71" i="20"/>
  <c r="I71" i="20"/>
  <c r="K71" i="20"/>
  <c r="O21" i="40"/>
  <c r="J65" i="20"/>
  <c r="K47" i="20"/>
  <c r="J13" i="39"/>
  <c r="J55" i="20"/>
  <c r="I82" i="20"/>
  <c r="K81" i="20"/>
  <c r="H60" i="20"/>
  <c r="H36" i="20"/>
  <c r="H6" i="20"/>
  <c r="J32" i="20"/>
  <c r="M21" i="40"/>
  <c r="K85" i="20"/>
  <c r="I46" i="20"/>
  <c r="M20" i="40"/>
  <c r="J80" i="20"/>
  <c r="H13" i="20"/>
  <c r="H39" i="20"/>
  <c r="H42" i="20"/>
  <c r="H26" i="20"/>
  <c r="H14" i="39"/>
  <c r="H80" i="20"/>
  <c r="M7" i="40"/>
  <c r="O7" i="40"/>
  <c r="J38" i="20"/>
  <c r="O8" i="40"/>
  <c r="H52" i="20"/>
  <c r="I15" i="39"/>
  <c r="H24" i="39"/>
  <c r="H25" i="39"/>
  <c r="H26" i="39"/>
  <c r="I16" i="39"/>
  <c r="I8" i="39"/>
  <c r="J54" i="20"/>
  <c r="J67" i="20"/>
  <c r="O102" i="40"/>
  <c r="H65" i="20"/>
  <c r="I7" i="20"/>
  <c r="N8" i="40"/>
  <c r="H59" i="20"/>
  <c r="H15" i="39"/>
  <c r="H11" i="39"/>
  <c r="H8" i="39"/>
  <c r="K65" i="20"/>
  <c r="M29" i="40"/>
  <c r="H57" i="20"/>
  <c r="M49" i="40"/>
  <c r="H10" i="39"/>
  <c r="H50" i="20"/>
  <c r="M96" i="40"/>
  <c r="H48" i="20"/>
  <c r="M92" i="40"/>
  <c r="H31" i="20"/>
  <c r="K82" i="20"/>
  <c r="O66" i="40"/>
  <c r="O82" i="40"/>
  <c r="O50" i="40"/>
  <c r="O60" i="40"/>
  <c r="N38" i="40"/>
  <c r="I24" i="39"/>
  <c r="I75" i="20"/>
  <c r="I85" i="20"/>
  <c r="O88" i="40"/>
  <c r="J44" i="20"/>
  <c r="O106" i="40"/>
  <c r="J41" i="20"/>
  <c r="O105" i="40"/>
  <c r="J70" i="20"/>
  <c r="O91" i="40"/>
  <c r="H51" i="20"/>
  <c r="N46" i="40"/>
  <c r="I7" i="39"/>
  <c r="I40" i="20"/>
  <c r="O110" i="40"/>
  <c r="O71" i="40"/>
  <c r="O32" i="40"/>
  <c r="N105" i="40"/>
  <c r="I42" i="20"/>
  <c r="M47" i="40"/>
  <c r="H16" i="39"/>
  <c r="H61" i="20"/>
  <c r="O51" i="40"/>
  <c r="M50" i="40"/>
  <c r="H13" i="39"/>
  <c r="H55" i="20"/>
  <c r="O57" i="40"/>
  <c r="J45" i="20"/>
  <c r="M75" i="40"/>
  <c r="O103" i="40"/>
  <c r="O33" i="40"/>
  <c r="O76" i="40"/>
  <c r="O67" i="40"/>
  <c r="O113" i="40"/>
  <c r="J25" i="20"/>
  <c r="O89" i="40"/>
  <c r="O55" i="40"/>
  <c r="I21" i="20"/>
  <c r="O56" i="40"/>
  <c r="M81" i="40"/>
  <c r="H19" i="20"/>
  <c r="N100" i="40"/>
  <c r="I84" i="20"/>
  <c r="N93" i="40"/>
  <c r="I28" i="20"/>
  <c r="N99" i="40"/>
  <c r="O112" i="40"/>
  <c r="O93" i="40"/>
  <c r="O78" i="40"/>
  <c r="O44" i="40"/>
  <c r="O114" i="40"/>
  <c r="O52" i="40"/>
  <c r="O83" i="40"/>
  <c r="O15" i="40"/>
  <c r="I23" i="39"/>
  <c r="H17" i="39"/>
  <c r="I20" i="39"/>
  <c r="U12" i="15"/>
  <c r="H7" i="39"/>
  <c r="O45" i="40"/>
  <c r="O72" i="40"/>
  <c r="N98" i="40"/>
  <c r="O34" i="40"/>
  <c r="O77" i="40"/>
  <c r="O73" i="40"/>
  <c r="O95" i="40"/>
  <c r="O97" i="40"/>
  <c r="O98" i="40"/>
  <c r="M99" i="40"/>
  <c r="O70" i="40"/>
  <c r="O38" i="40"/>
  <c r="O39" i="40"/>
  <c r="O90" i="40"/>
  <c r="N107" i="40"/>
  <c r="O111" i="40"/>
  <c r="O107" i="40"/>
  <c r="O80" i="40"/>
  <c r="O27" i="40"/>
  <c r="O68" i="40"/>
  <c r="O36" i="40"/>
  <c r="H27" i="39"/>
  <c r="I18" i="39"/>
  <c r="H22" i="39"/>
  <c r="I9" i="39"/>
  <c r="H5" i="39"/>
  <c r="N113" i="40"/>
  <c r="J11" i="39"/>
  <c r="J52" i="20"/>
  <c r="O54" i="40"/>
  <c r="J26" i="20"/>
  <c r="J59" i="20"/>
  <c r="J39" i="20"/>
  <c r="J8" i="39"/>
  <c r="J43" i="20"/>
  <c r="J46" i="20"/>
  <c r="O22" i="40"/>
  <c r="J13" i="20"/>
  <c r="J6" i="20"/>
  <c r="J36" i="20"/>
  <c r="J27" i="20"/>
  <c r="J42" i="20"/>
  <c r="J11" i="20"/>
  <c r="K10" i="20"/>
  <c r="K28" i="20"/>
  <c r="K39" i="20"/>
  <c r="K25" i="20"/>
  <c r="K41" i="20"/>
  <c r="K51" i="20"/>
  <c r="J57" i="20"/>
  <c r="O12" i="40"/>
  <c r="K13" i="39"/>
  <c r="K55" i="20"/>
  <c r="K15" i="20"/>
  <c r="K67" i="20"/>
  <c r="K19" i="39"/>
  <c r="K21" i="20"/>
  <c r="K79" i="20"/>
  <c r="K27" i="39"/>
  <c r="K34" i="20"/>
  <c r="K36" i="20"/>
  <c r="K20" i="20"/>
  <c r="K22" i="39"/>
  <c r="K73" i="20"/>
  <c r="J63" i="20"/>
  <c r="K7" i="20"/>
  <c r="K33" i="20"/>
  <c r="O47" i="40"/>
  <c r="J16" i="39"/>
  <c r="J61" i="20"/>
  <c r="K16" i="20"/>
  <c r="O92" i="40"/>
  <c r="J31" i="20"/>
  <c r="O49" i="40"/>
  <c r="J10" i="39"/>
  <c r="J50" i="20"/>
  <c r="K74" i="20"/>
  <c r="K23" i="39"/>
  <c r="K44" i="20"/>
  <c r="K9" i="20"/>
  <c r="O29" i="40"/>
  <c r="O46" i="40"/>
  <c r="J7" i="39"/>
  <c r="J40" i="20"/>
  <c r="K66" i="20"/>
  <c r="K18" i="39"/>
  <c r="K26" i="20"/>
  <c r="K75" i="20"/>
  <c r="K24" i="39"/>
  <c r="O99" i="40"/>
  <c r="J30" i="20"/>
  <c r="K46" i="20"/>
  <c r="K58" i="20"/>
  <c r="K14" i="39"/>
  <c r="K13" i="20"/>
  <c r="K9" i="39"/>
  <c r="K45" i="20"/>
  <c r="K59" i="20"/>
  <c r="K62" i="20"/>
  <c r="K42" i="20"/>
  <c r="K20" i="39"/>
  <c r="K68" i="20"/>
  <c r="O59" i="40"/>
  <c r="J76" i="20"/>
  <c r="J25" i="39"/>
  <c r="O28" i="40"/>
  <c r="K12" i="20"/>
  <c r="K43" i="20"/>
  <c r="K8" i="39"/>
  <c r="O100" i="40"/>
  <c r="J84" i="20"/>
  <c r="O81" i="40"/>
  <c r="J19" i="20"/>
  <c r="K12" i="39"/>
  <c r="K54" i="20"/>
  <c r="O96" i="40"/>
  <c r="J48" i="20"/>
  <c r="O31" i="40"/>
  <c r="J60" i="20"/>
  <c r="J15" i="39"/>
  <c r="K8" i="20"/>
  <c r="K5" i="20"/>
  <c r="K5" i="39"/>
  <c r="K32" i="20"/>
  <c r="K69" i="20"/>
  <c r="K17" i="20"/>
  <c r="K27" i="20"/>
  <c r="K6" i="20"/>
  <c r="K11" i="39"/>
  <c r="K52" i="20"/>
  <c r="K26" i="39"/>
  <c r="K77" i="20"/>
  <c r="K38" i="20"/>
  <c r="O75" i="40"/>
  <c r="J14" i="20"/>
  <c r="K18" i="20"/>
  <c r="K14" i="20"/>
  <c r="K19" i="20"/>
  <c r="K15" i="39"/>
  <c r="K60" i="20"/>
  <c r="K31" i="20"/>
  <c r="K57" i="20"/>
  <c r="K16" i="39"/>
  <c r="K61" i="20"/>
  <c r="K84" i="20"/>
  <c r="K30" i="20"/>
  <c r="K10" i="39"/>
  <c r="K50" i="20"/>
  <c r="K48" i="20"/>
  <c r="K40" i="20"/>
  <c r="K7" i="39"/>
  <c r="U12" i="19"/>
  <c r="K11" i="20"/>
  <c r="N72" i="40"/>
  <c r="U12" i="18"/>
  <c r="I11" i="20"/>
  <c r="J72" i="20"/>
  <c r="N56" i="40"/>
  <c r="I72" i="20"/>
  <c r="I25" i="39"/>
  <c r="K64" i="20"/>
  <c r="K17" i="39"/>
  <c r="K63" i="20"/>
  <c r="U12" i="9"/>
  <c r="O37" i="40"/>
  <c r="I17" i="39"/>
  <c r="J17" i="39"/>
  <c r="I63" i="20"/>
  <c r="U12" i="10"/>
  <c r="I80" i="20"/>
  <c r="K80" i="20"/>
  <c r="N7" i="40"/>
  <c r="K78" i="20"/>
  <c r="N16" i="40"/>
  <c r="U13" i="10"/>
  <c r="J78" i="20"/>
  <c r="O16" i="40"/>
  <c r="K29" i="20"/>
  <c r="K21" i="39"/>
  <c r="K72" i="20"/>
  <c r="K76" i="20"/>
  <c r="K25" i="39"/>
</calcChain>
</file>

<file path=xl/comments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2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3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4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5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6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7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8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9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sharedStrings.xml><?xml version="1.0" encoding="utf-8"?>
<sst xmlns="http://schemas.openxmlformats.org/spreadsheetml/2006/main" count="870" uniqueCount="189">
  <si>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</si>
  <si>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</si>
  <si>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</si>
  <si>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</si>
  <si>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</si>
  <si>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</si>
  <si>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</si>
  <si>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</si>
  <si>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</si>
  <si>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</si>
  <si>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</si>
  <si>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</si>
  <si>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</si>
  <si>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</si>
  <si>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</si>
  <si>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</si>
  <si>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</si>
  <si>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</si>
  <si>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</si>
  <si>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</si>
  <si>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</si>
  <si>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</si>
  <si>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</si>
  <si>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</si>
  <si>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gori</t>
  </si>
  <si>
    <t>Pulje:</t>
  </si>
  <si>
    <t>Stevnekat:</t>
  </si>
  <si>
    <t>Kvinner Norges Cup 4</t>
  </si>
  <si>
    <t>Menn Norges Cup 4</t>
  </si>
  <si>
    <t>Junior - Ungdom Norges Cup 4</t>
  </si>
  <si>
    <t>St</t>
  </si>
  <si>
    <t>nr</t>
  </si>
  <si>
    <t xml:space="preserve">Dommere:                                  </t>
  </si>
  <si>
    <t>Jury:</t>
  </si>
  <si>
    <t>Teknisk kontrollør:</t>
  </si>
  <si>
    <t>Chief Marshall:</t>
  </si>
  <si>
    <t>Tidtaker:</t>
  </si>
  <si>
    <t>Speaker:</t>
  </si>
  <si>
    <t>Resultat Norges Cup 4. runde</t>
  </si>
  <si>
    <t>Resultat Norges Cup 4. runde Junior - Ungdom</t>
  </si>
  <si>
    <t>Norges Vektløfterforbund</t>
  </si>
  <si>
    <t xml:space="preserve"> Kate-</t>
  </si>
  <si>
    <t xml:space="preserve">    Beste forsøk i</t>
  </si>
  <si>
    <t xml:space="preserve">      hver øvelse</t>
  </si>
  <si>
    <t>Meltzer-Malone tabellen</t>
  </si>
  <si>
    <t>Alder</t>
  </si>
  <si>
    <t>S t e v n e p r o t o k o l l</t>
  </si>
  <si>
    <t>Veteran</t>
  </si>
  <si>
    <t>Ny Sinclair tablell benyttes fra 1.1.2013</t>
  </si>
  <si>
    <t>UNGDOM MENN</t>
  </si>
  <si>
    <t>JUNIOR MENN</t>
  </si>
  <si>
    <t>SENIOR MENN ELITE</t>
  </si>
  <si>
    <t>NM Lag og Norges Cup 4. runde</t>
  </si>
  <si>
    <t>Vigrestad IK</t>
  </si>
  <si>
    <t>Vigrestadhallen</t>
  </si>
  <si>
    <t>Larvik AK</t>
  </si>
  <si>
    <t>Grenland AK</t>
  </si>
  <si>
    <t>AK Bjørgvin</t>
  </si>
  <si>
    <t>Trondheim AK</t>
  </si>
  <si>
    <t>Breimsbygda IL</t>
  </si>
  <si>
    <t>Stavanger VK</t>
  </si>
  <si>
    <t>Hitra VK</t>
  </si>
  <si>
    <t>Nidelv IL</t>
  </si>
  <si>
    <t>IL Brodd</t>
  </si>
  <si>
    <t>Tambarskjelvar IL</t>
  </si>
  <si>
    <t>Flaktveit IK</t>
  </si>
  <si>
    <t>VETERANER MENN</t>
  </si>
  <si>
    <t>KVINNER ELITE</t>
  </si>
  <si>
    <t>Tønsberg-Kameratene</t>
  </si>
  <si>
    <t>Per Mattingsdal, Vigresta IK, Int I</t>
  </si>
  <si>
    <t>Reidar C. Johnsen, AK Bjørgvin, Int I</t>
  </si>
  <si>
    <t>Sigvald Monsen, Hillevåg AK, Int II</t>
  </si>
  <si>
    <t>Ann Beatrice Høien, Vigrestad IK, F</t>
  </si>
  <si>
    <t>Larisa Izumrudova, Vigrestad IK, Int I</t>
  </si>
  <si>
    <t>Tor Steinar Herikstad, Vigrestad IK, F - Torbjørn Ødegard, Vigrestad IK, F</t>
  </si>
  <si>
    <t>Johan Thonerud, Spydeberg Atletene, F</t>
  </si>
  <si>
    <t>Arne H Pedersen, AK Bjørgvin</t>
  </si>
  <si>
    <t>Aud Marit Osnes Vold, Vigrestad IK, F</t>
  </si>
  <si>
    <t>Arne H. Pedersen, AK Bjørgvin</t>
  </si>
  <si>
    <t>Hans Hagenes, Vigrestad IK, F</t>
  </si>
  <si>
    <t>Dag Rønnevik, Tysvær VK, F</t>
  </si>
  <si>
    <t>Rune Rasmussen, Hillevåg AK, F - Andreas Fosse Meling, Hillevåg AK, F</t>
  </si>
  <si>
    <t>Torbjørn Ødegård, Vigrestad IK, F</t>
  </si>
  <si>
    <t>Sigvald Monsen, Hillevåg AK, F</t>
  </si>
  <si>
    <t>Per Mattingsdal, Vigrestad IK, Int I</t>
  </si>
  <si>
    <t>M9</t>
  </si>
  <si>
    <t>Roald Bjerkholt</t>
  </si>
  <si>
    <t>M5</t>
  </si>
  <si>
    <t>Lars Hage</t>
  </si>
  <si>
    <t>+105</t>
  </si>
  <si>
    <t>M1</t>
  </si>
  <si>
    <t>Michal Daae</t>
  </si>
  <si>
    <t>M8</t>
  </si>
  <si>
    <t>Jan Nystrøm</t>
  </si>
  <si>
    <t>M6</t>
  </si>
  <si>
    <t>Terje Grimstad</t>
  </si>
  <si>
    <t>Johan Nystrøm</t>
  </si>
  <si>
    <t>M2</t>
  </si>
  <si>
    <t>Vegar Olsen</t>
  </si>
  <si>
    <t>M4</t>
  </si>
  <si>
    <t>Petter N. Sæterdal</t>
  </si>
  <si>
    <t>Ronny Fevåg</t>
  </si>
  <si>
    <t>Thorkild Larsen</t>
  </si>
  <si>
    <t>Atle Rønning Kauppinen</t>
  </si>
  <si>
    <t>Kolbjørn Bjerkholt</t>
  </si>
  <si>
    <t>UM</t>
  </si>
  <si>
    <t>Reiel Felde</t>
  </si>
  <si>
    <t>Aron Süssmann</t>
  </si>
  <si>
    <t>Kim Aleksander Kværnø</t>
  </si>
  <si>
    <t>Robert Andre Moldestad</t>
  </si>
  <si>
    <t>Eddy Knutshaug</t>
  </si>
  <si>
    <t>Stephan Paulsen</t>
  </si>
  <si>
    <t>Izak Süssmann</t>
  </si>
  <si>
    <t>+94</t>
  </si>
  <si>
    <t>Leiv Arne Støyva Sårheim</t>
  </si>
  <si>
    <t>Eskil Andersen</t>
  </si>
  <si>
    <t>Ole-Kristoffer Sørland</t>
  </si>
  <si>
    <t>Runar Scheie</t>
  </si>
  <si>
    <t>+69</t>
  </si>
  <si>
    <t>UK</t>
  </si>
  <si>
    <t>Marta Josefinee Skretting</t>
  </si>
  <si>
    <t>SM</t>
  </si>
  <si>
    <t>Tom-Erik Lysenstøen</t>
  </si>
  <si>
    <t>Spydeberg Atletene</t>
  </si>
  <si>
    <t>Christian Lysenstøen</t>
  </si>
  <si>
    <t>Daniel Roness</t>
  </si>
  <si>
    <t>Tomas Fjeldberg</t>
  </si>
  <si>
    <t>Kristian Kvalen</t>
  </si>
  <si>
    <t>Børge Aadland</t>
  </si>
  <si>
    <t>-</t>
  </si>
  <si>
    <t>xx</t>
  </si>
  <si>
    <t>JM</t>
  </si>
  <si>
    <t>Ole Magnus Strand</t>
  </si>
  <si>
    <t>Evald Osnes Devik</t>
  </si>
  <si>
    <t>Øystein Aleksander Skauge</t>
  </si>
  <si>
    <t>Runar Klungervik</t>
  </si>
  <si>
    <t>Håkon Hjelle Roset</t>
  </si>
  <si>
    <t>Mathias Hybertsen</t>
  </si>
  <si>
    <t>Marcus Røed Frøyset</t>
  </si>
  <si>
    <t>Jo-Magne Rønning Elden</t>
  </si>
  <si>
    <t>Hans Sande</t>
  </si>
  <si>
    <t>Johan Espedal</t>
  </si>
  <si>
    <t>JK</t>
  </si>
  <si>
    <t>Naomi Van den Broeck</t>
  </si>
  <si>
    <t>Nora Skuggedal</t>
  </si>
  <si>
    <t>SK</t>
  </si>
  <si>
    <t>Siri Magnussen</t>
  </si>
  <si>
    <t>Sandra Trædal</t>
  </si>
  <si>
    <t>Carolina Roa</t>
  </si>
  <si>
    <t>+75</t>
  </si>
  <si>
    <t>Beatrice Llano</t>
  </si>
  <si>
    <t>Sofie Prytz Løwer</t>
  </si>
  <si>
    <t>Marit Årdalsbakke</t>
  </si>
  <si>
    <t>Helene Skuggedal</t>
  </si>
  <si>
    <t>Marianne Hasfjord</t>
  </si>
  <si>
    <t>Janne Skorpen Knudsen</t>
  </si>
  <si>
    <t>Ine Andersson</t>
  </si>
  <si>
    <t>Emma Hald</t>
  </si>
  <si>
    <t>Sarah  Hovden Øvsthus</t>
  </si>
  <si>
    <t>Rebekka Tao Jacobsen</t>
  </si>
  <si>
    <t>Roy Sømme Ommedal</t>
  </si>
  <si>
    <t>Patricio Yanez</t>
  </si>
  <si>
    <t>Stein Inge Holstad</t>
  </si>
  <si>
    <t>Even H. Walaker</t>
  </si>
  <si>
    <t>Tønsberg-Kam.</t>
  </si>
  <si>
    <t>Fabian Fosse</t>
  </si>
  <si>
    <t>Jonas Hetland Mong</t>
  </si>
  <si>
    <t>Yngve Apneseth</t>
  </si>
  <si>
    <t>Runar Stikholmen</t>
  </si>
  <si>
    <t>Per Arne Marstad</t>
  </si>
  <si>
    <t>Jon Peter Ueland</t>
  </si>
  <si>
    <t>Tore Gjøringbø</t>
  </si>
  <si>
    <t>Aleksandr Tkachenko</t>
  </si>
  <si>
    <t>Ruth Kasirye</t>
  </si>
  <si>
    <t>Vebjørn Varlid</t>
  </si>
  <si>
    <t>Roger B. Myrholt</t>
  </si>
  <si>
    <t>Phillip Houghton</t>
  </si>
  <si>
    <t>Sindre Rørstadbotnen</t>
  </si>
  <si>
    <t>Kristian Helleren</t>
  </si>
  <si>
    <t>Jantsen Øverås</t>
  </si>
  <si>
    <t>Per Hordnes</t>
  </si>
  <si>
    <t>Ronny Matnisdal</t>
  </si>
  <si>
    <t>Kim Eirik Tollefsen</t>
  </si>
  <si>
    <t>x</t>
  </si>
  <si>
    <t>Eskil Andersen, UM, 69 kg, NRU sml 229 kg</t>
  </si>
  <si>
    <t>xxx</t>
  </si>
  <si>
    <t>Beatrice Llano, JK, +75 kg, NRJ rykk 80 kg, støt 95 kg, 98 kg, sml. 170 kg, 175 kg, 178 kg</t>
  </si>
  <si>
    <t>Sarha Hovden Øvsthus, 53 kg, rykk 73 kg, støt 90 kg, 91 kg, sml. 163 kg, 164 kg</t>
  </si>
  <si>
    <t>Atle Rønning Kauppinen, M4, 77 kg: støt 130 kg, sml. 230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</si>
</sst>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  <numFmt numFmtId="172" formatCode="0.00;[Red]0.00"/>
  </numFmts>
  <fonts count="41" x14ac:knownFonts="1">
    <font>
      <sz val="10"/>
      <name val="MS Sans Serif"/>
    </font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MS Sans Serif"/>
    </font>
    <font>
      <sz val="8"/>
      <name val="MS Sans Serif"/>
      <family val="2"/>
    </font>
    <font>
      <b/>
      <sz val="14"/>
      <name val="Arial"/>
      <family val="2"/>
    </font>
    <font>
      <sz val="11"/>
      <name val="Times New Roman"/>
      <family val="1"/>
    </font>
    <font>
      <b/>
      <sz val="20"/>
      <name val="Arial"/>
      <family val="2"/>
    </font>
    <font>
      <b/>
      <u/>
      <sz val="16"/>
      <name val="Arial"/>
      <family val="2"/>
    </font>
    <font>
      <sz val="8"/>
      <name val="Times New Roman"/>
      <family val="1"/>
    </font>
    <font>
      <sz val="24"/>
      <name val="MS Sans Serif"/>
      <family val="2"/>
    </font>
    <font>
      <sz val="20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6"/>
      <color indexed="9"/>
      <name val="Arial"/>
      <family val="2"/>
    </font>
    <font>
      <sz val="22"/>
      <color indexed="9"/>
      <name val="Arial"/>
      <family val="2"/>
    </font>
    <font>
      <sz val="28"/>
      <name val="Arial Black"/>
      <family val="2"/>
    </font>
    <font>
      <sz val="18"/>
      <name val="Arial Black"/>
      <family val="2"/>
    </font>
    <font>
      <b/>
      <i/>
      <sz val="11"/>
      <name val="Times New Roman"/>
      <family val="1"/>
    </font>
    <font>
      <b/>
      <sz val="22"/>
      <name val="Times New Roman"/>
      <family val="1"/>
    </font>
    <font>
      <b/>
      <sz val="14"/>
      <name val="Times New Roman"/>
      <family val="1"/>
    </font>
    <font>
      <sz val="24"/>
      <color indexed="9"/>
      <name val="Times New Roman"/>
      <family val="1"/>
    </font>
    <font>
      <b/>
      <sz val="28"/>
      <color indexed="9"/>
      <name val="Times New Roman"/>
      <family val="1"/>
    </font>
    <font>
      <sz val="14"/>
      <name val="Times New Roman"/>
      <family val="1"/>
    </font>
    <font>
      <sz val="14"/>
      <name val="MS Sans Serif"/>
    </font>
    <font>
      <sz val="2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2"/>
      <name val="MS Sans Serif"/>
    </font>
    <font>
      <sz val="1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165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169" fontId="0" fillId="0" borderId="0" xfId="0" applyNumberFormat="1"/>
    <xf numFmtId="169" fontId="13" fillId="0" borderId="0" xfId="0" applyNumberFormat="1" applyFont="1" applyBorder="1" applyAlignment="1">
      <alignment horizontal="center"/>
    </xf>
    <xf numFmtId="171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/>
    <xf numFmtId="0" fontId="19" fillId="0" borderId="0" xfId="0" applyFont="1"/>
    <xf numFmtId="0" fontId="4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vertical="top"/>
    </xf>
    <xf numFmtId="0" fontId="14" fillId="0" borderId="0" xfId="0" applyFont="1" applyAlignment="1">
      <alignment horizontal="left"/>
    </xf>
    <xf numFmtId="0" fontId="4" fillId="0" borderId="0" xfId="0" applyFont="1" applyAlignment="1" applyProtection="1"/>
    <xf numFmtId="2" fontId="3" fillId="0" borderId="0" xfId="0" applyNumberFormat="1" applyFont="1" applyAlignment="1">
      <alignment horizontal="center"/>
    </xf>
    <xf numFmtId="0" fontId="4" fillId="0" borderId="0" xfId="0" applyFont="1" applyProtection="1"/>
    <xf numFmtId="170" fontId="2" fillId="0" borderId="0" xfId="0" applyNumberFormat="1" applyFont="1" applyAlignment="1">
      <alignment horizontal="center"/>
    </xf>
    <xf numFmtId="170" fontId="2" fillId="0" borderId="0" xfId="0" applyNumberFormat="1" applyFont="1" applyAlignment="1" applyProtection="1">
      <alignment horizontal="center"/>
    </xf>
    <xf numFmtId="170" fontId="4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5" fontId="17" fillId="0" borderId="0" xfId="0" applyNumberFormat="1" applyFont="1" applyAlignment="1" applyProtection="1">
      <alignment horizontal="left"/>
    </xf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2" fillId="0" borderId="2" xfId="0" applyNumberFormat="1" applyFont="1" applyBorder="1" applyAlignment="1">
      <alignment horizontal="center" wrapText="1"/>
    </xf>
    <xf numFmtId="17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70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0" fontId="2" fillId="0" borderId="0" xfId="0" applyFont="1" applyAlignment="1" applyProtection="1">
      <alignment horizontal="left"/>
    </xf>
    <xf numFmtId="167" fontId="0" fillId="0" borderId="0" xfId="0" applyNumberFormat="1"/>
    <xf numFmtId="171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1" xfId="0" applyNumberFormat="1" applyFont="1" applyBorder="1" applyAlignment="1" applyProtection="1">
      <alignment horizontal="center" vertical="center"/>
      <protection locked="0"/>
    </xf>
    <xf numFmtId="168" fontId="26" fillId="0" borderId="0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2" xfId="0" applyNumberFormat="1" applyFont="1" applyBorder="1" applyAlignment="1" applyProtection="1">
      <alignment horizontal="center" vertical="center"/>
      <protection locked="0"/>
    </xf>
    <xf numFmtId="169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71" fontId="5" fillId="0" borderId="13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2" fontId="5" fillId="0" borderId="10" xfId="0" applyNumberFormat="1" applyFont="1" applyBorder="1" applyAlignment="1" applyProtection="1">
      <alignment horizontal="right" vertical="center"/>
      <protection locked="0"/>
    </xf>
    <xf numFmtId="0" fontId="27" fillId="2" borderId="0" xfId="0" applyFont="1" applyFill="1" applyBorder="1" applyAlignment="1"/>
    <xf numFmtId="0" fontId="28" fillId="0" borderId="0" xfId="0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69" fontId="28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left"/>
    </xf>
    <xf numFmtId="2" fontId="28" fillId="0" borderId="0" xfId="0" applyNumberFormat="1" applyFont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0" fontId="29" fillId="3" borderId="0" xfId="0" applyFont="1" applyFill="1" applyAlignment="1">
      <alignment horizontal="center"/>
    </xf>
    <xf numFmtId="0" fontId="31" fillId="0" borderId="0" xfId="0" applyFont="1"/>
    <xf numFmtId="0" fontId="32" fillId="0" borderId="0" xfId="0" applyFont="1"/>
    <xf numFmtId="0" fontId="31" fillId="0" borderId="0" xfId="0" applyFont="1" applyFill="1"/>
    <xf numFmtId="0" fontId="33" fillId="0" borderId="0" xfId="0" applyFont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2" fontId="27" fillId="2" borderId="0" xfId="0" applyNumberFormat="1" applyFont="1" applyFill="1" applyBorder="1" applyAlignment="1">
      <alignment horizontal="right"/>
    </xf>
    <xf numFmtId="0" fontId="34" fillId="0" borderId="0" xfId="0" applyFont="1" applyAlignment="1">
      <alignment horizontal="right"/>
    </xf>
    <xf numFmtId="0" fontId="34" fillId="0" borderId="0" xfId="0" applyFont="1" applyAlignment="1" applyProtection="1">
      <alignment horizontal="right"/>
    </xf>
    <xf numFmtId="2" fontId="34" fillId="0" borderId="0" xfId="0" applyNumberFormat="1" applyFont="1" applyAlignment="1">
      <alignment horizontal="right"/>
    </xf>
    <xf numFmtId="1" fontId="35" fillId="0" borderId="0" xfId="0" applyNumberFormat="1" applyFont="1" applyAlignment="1" applyProtection="1">
      <alignment horizontal="center"/>
      <protection locked="0"/>
    </xf>
    <xf numFmtId="2" fontId="2" fillId="0" borderId="2" xfId="0" applyNumberFormat="1" applyFont="1" applyBorder="1" applyAlignment="1">
      <alignment horizontal="center" wrapText="1"/>
    </xf>
    <xf numFmtId="0" fontId="5" fillId="0" borderId="14" xfId="0" applyFont="1" applyBorder="1" applyAlignment="1" applyProtection="1">
      <alignment horizontal="right" vertical="center"/>
      <protection locked="0"/>
    </xf>
    <xf numFmtId="2" fontId="5" fillId="0" borderId="15" xfId="0" applyNumberFormat="1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69" fontId="5" fillId="0" borderId="15" xfId="0" applyNumberFormat="1" applyFont="1" applyBorder="1" applyAlignment="1" applyProtection="1">
      <alignment horizontal="center" vertical="center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171" fontId="4" fillId="0" borderId="16" xfId="0" applyNumberFormat="1" applyFont="1" applyBorder="1" applyAlignment="1" applyProtection="1">
      <alignment horizontal="center" vertical="center"/>
      <protection locked="0"/>
    </xf>
    <xf numFmtId="171" fontId="4" fillId="0" borderId="17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>
      <alignment horizontal="center"/>
    </xf>
    <xf numFmtId="171" fontId="4" fillId="0" borderId="15" xfId="0" applyNumberFormat="1" applyFont="1" applyBorder="1" applyAlignment="1" applyProtection="1">
      <alignment horizontal="center" vertical="center"/>
      <protection locked="0"/>
    </xf>
    <xf numFmtId="171" fontId="4" fillId="0" borderId="18" xfId="0" applyNumberFormat="1" applyFont="1" applyBorder="1" applyAlignment="1" applyProtection="1">
      <alignment horizontal="center" vertical="center"/>
      <protection locked="0"/>
    </xf>
    <xf numFmtId="171" fontId="4" fillId="0" borderId="19" xfId="0" applyNumberFormat="1" applyFont="1" applyBorder="1" applyAlignment="1" applyProtection="1">
      <alignment horizontal="center" vertical="center"/>
      <protection locked="0"/>
    </xf>
    <xf numFmtId="171" fontId="4" fillId="0" borderId="20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71" fontId="4" fillId="0" borderId="3" xfId="0" applyNumberFormat="1" applyFont="1" applyBorder="1" applyAlignment="1" applyProtection="1">
      <alignment horizontal="center" vertical="center"/>
      <protection locked="0"/>
    </xf>
    <xf numFmtId="171" fontId="4" fillId="0" borderId="21" xfId="0" applyNumberFormat="1" applyFont="1" applyBorder="1" applyAlignment="1" applyProtection="1">
      <alignment horizontal="center" vertical="center"/>
      <protection locked="0"/>
    </xf>
    <xf numFmtId="171" fontId="4" fillId="0" borderId="22" xfId="0" applyNumberFormat="1" applyFont="1" applyBorder="1" applyAlignment="1" applyProtection="1">
      <alignment horizontal="center" vertical="center"/>
      <protection locked="0"/>
    </xf>
    <xf numFmtId="172" fontId="28" fillId="0" borderId="0" xfId="0" applyNumberFormat="1" applyFont="1" applyBorder="1" applyAlignment="1">
      <alignment horizontal="right"/>
    </xf>
    <xf numFmtId="0" fontId="27" fillId="2" borderId="0" xfId="0" applyFont="1" applyFill="1" applyBorder="1" applyAlignment="1">
      <alignment horizontal="left"/>
    </xf>
    <xf numFmtId="169" fontId="2" fillId="0" borderId="0" xfId="0" applyNumberFormat="1" applyFont="1" applyBorder="1" applyAlignment="1">
      <alignment horizontal="center"/>
    </xf>
    <xf numFmtId="169" fontId="35" fillId="0" borderId="0" xfId="0" applyNumberFormat="1" applyFont="1" applyAlignment="1" applyProtection="1">
      <alignment horizontal="left"/>
      <protection locked="0"/>
    </xf>
    <xf numFmtId="0" fontId="5" fillId="0" borderId="12" xfId="1" quotePrefix="1" applyFont="1" applyBorder="1" applyAlignment="1" applyProtection="1">
      <alignment horizontal="right" vertical="center"/>
      <protection locked="0"/>
    </xf>
    <xf numFmtId="2" fontId="5" fillId="0" borderId="10" xfId="1" applyNumberFormat="1" applyFont="1" applyBorder="1" applyAlignment="1" applyProtection="1">
      <alignment horizontal="right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169" fontId="5" fillId="0" borderId="10" xfId="1" applyNumberFormat="1" applyFont="1" applyBorder="1" applyAlignment="1" applyProtection="1">
      <alignment horizontal="center" vertical="center"/>
      <protection locked="0"/>
    </xf>
    <xf numFmtId="1" fontId="5" fillId="0" borderId="10" xfId="1" applyNumberFormat="1" applyFont="1" applyBorder="1" applyAlignment="1" applyProtection="1">
      <alignment horizontal="right" vertical="center"/>
      <protection locked="0"/>
    </xf>
    <xf numFmtId="0" fontId="5" fillId="0" borderId="10" xfId="1" applyFont="1" applyBorder="1" applyAlignment="1" applyProtection="1">
      <alignment vertical="center"/>
      <protection locked="0"/>
    </xf>
    <xf numFmtId="1" fontId="4" fillId="0" borderId="23" xfId="1" applyNumberFormat="1" applyFont="1" applyBorder="1" applyAlignment="1" applyProtection="1">
      <alignment horizontal="center" vertical="center"/>
      <protection locked="0"/>
    </xf>
    <xf numFmtId="1" fontId="4" fillId="0" borderId="17" xfId="1" applyNumberFormat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right" vertical="center"/>
      <protection locked="0"/>
    </xf>
    <xf numFmtId="166" fontId="4" fillId="0" borderId="23" xfId="1" applyNumberFormat="1" applyFont="1" applyBorder="1" applyAlignment="1" applyProtection="1">
      <alignment horizontal="center" vertical="center"/>
      <protection locked="0"/>
    </xf>
    <xf numFmtId="166" fontId="4" fillId="0" borderId="17" xfId="1" applyNumberFormat="1" applyFont="1" applyBorder="1" applyAlignment="1" applyProtection="1">
      <alignment horizontal="center" vertical="center"/>
      <protection locked="0"/>
    </xf>
    <xf numFmtId="0" fontId="5" fillId="0" borderId="14" xfId="1" quotePrefix="1" applyFont="1" applyBorder="1" applyAlignment="1" applyProtection="1">
      <alignment horizontal="right" vertical="center"/>
      <protection locked="0"/>
    </xf>
    <xf numFmtId="2" fontId="5" fillId="0" borderId="15" xfId="1" applyNumberFormat="1" applyFont="1" applyBorder="1" applyAlignment="1" applyProtection="1">
      <alignment horizontal="right" vertical="center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169" fontId="5" fillId="0" borderId="15" xfId="1" applyNumberFormat="1" applyFont="1" applyBorder="1" applyAlignment="1" applyProtection="1">
      <alignment horizontal="center" vertical="center"/>
      <protection locked="0"/>
    </xf>
    <xf numFmtId="1" fontId="5" fillId="0" borderId="15" xfId="1" applyNumberFormat="1" applyFont="1" applyBorder="1" applyAlignment="1" applyProtection="1">
      <alignment horizontal="right" vertical="center"/>
      <protection locked="0"/>
    </xf>
    <xf numFmtId="0" fontId="5" fillId="0" borderId="15" xfId="1" applyFont="1" applyBorder="1" applyAlignment="1" applyProtection="1">
      <alignment vertical="center"/>
      <protection locked="0"/>
    </xf>
    <xf numFmtId="1" fontId="4" fillId="0" borderId="24" xfId="1" applyNumberFormat="1" applyFont="1" applyBorder="1" applyAlignment="1" applyProtection="1">
      <alignment horizontal="center" vertical="center"/>
      <protection locked="0"/>
    </xf>
    <xf numFmtId="1" fontId="4" fillId="0" borderId="18" xfId="1" applyNumberFormat="1" applyFont="1" applyBorder="1" applyAlignment="1" applyProtection="1">
      <alignment horizontal="center" vertical="center"/>
      <protection locked="0"/>
    </xf>
    <xf numFmtId="1" fontId="4" fillId="0" borderId="23" xfId="1" quotePrefix="1" applyNumberFormat="1" applyFont="1" applyBorder="1" applyAlignment="1" applyProtection="1">
      <alignment horizontal="center" vertical="center"/>
      <protection locked="0"/>
    </xf>
    <xf numFmtId="1" fontId="5" fillId="0" borderId="12" xfId="1" applyNumberFormat="1" applyFont="1" applyBorder="1" applyAlignment="1" applyProtection="1">
      <alignment horizontal="right" vertical="center"/>
      <protection locked="0"/>
    </xf>
    <xf numFmtId="0" fontId="5" fillId="0" borderId="25" xfId="1" applyFont="1" applyBorder="1" applyAlignment="1" applyProtection="1">
      <alignment vertical="center"/>
      <protection locked="0"/>
    </xf>
    <xf numFmtId="166" fontId="4" fillId="0" borderId="24" xfId="1" applyNumberFormat="1" applyFont="1" applyBorder="1" applyAlignment="1" applyProtection="1">
      <alignment horizontal="center" vertical="center"/>
      <protection locked="0"/>
    </xf>
    <xf numFmtId="166" fontId="4" fillId="0" borderId="18" xfId="1" applyNumberFormat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 applyProtection="1">
      <alignment horizontal="right" vertical="center"/>
      <protection locked="0"/>
    </xf>
    <xf numFmtId="166" fontId="4" fillId="0" borderId="23" xfId="1" quotePrefix="1" applyNumberFormat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left" vertical="center"/>
      <protection locked="0"/>
    </xf>
    <xf numFmtId="0" fontId="5" fillId="0" borderId="16" xfId="1" applyFont="1" applyBorder="1" applyAlignment="1" applyProtection="1">
      <alignment vertical="center"/>
      <protection locked="0"/>
    </xf>
    <xf numFmtId="0" fontId="5" fillId="0" borderId="12" xfId="1" applyFont="1" applyBorder="1" applyAlignment="1" applyProtection="1">
      <alignment vertical="center"/>
      <protection locked="0"/>
    </xf>
    <xf numFmtId="2" fontId="5" fillId="0" borderId="10" xfId="1" quotePrefix="1" applyNumberFormat="1" applyFont="1" applyBorder="1" applyAlignment="1" applyProtection="1">
      <alignment horizontal="right" vertical="center"/>
      <protection locked="0"/>
    </xf>
    <xf numFmtId="0" fontId="5" fillId="0" borderId="14" xfId="1" applyFont="1" applyBorder="1" applyAlignment="1" applyProtection="1">
      <alignment vertical="center"/>
      <protection locked="0"/>
    </xf>
    <xf numFmtId="1" fontId="36" fillId="0" borderId="0" xfId="0" applyNumberFormat="1" applyFont="1" applyBorder="1" applyAlignment="1">
      <alignment horizontal="left"/>
    </xf>
    <xf numFmtId="1" fontId="35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1" fontId="35" fillId="0" borderId="0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169" fontId="35" fillId="0" borderId="0" xfId="0" applyNumberFormat="1" applyFont="1" applyBorder="1" applyAlignment="1">
      <alignment horizontal="center"/>
    </xf>
    <xf numFmtId="171" fontId="35" fillId="0" borderId="0" xfId="0" applyNumberFormat="1" applyFont="1" applyBorder="1" applyAlignment="1">
      <alignment horizontal="center"/>
    </xf>
    <xf numFmtId="1" fontId="35" fillId="0" borderId="0" xfId="0" applyNumberFormat="1" applyFont="1" applyBorder="1" applyAlignment="1"/>
    <xf numFmtId="1" fontId="5" fillId="0" borderId="0" xfId="0" applyNumberFormat="1" applyFont="1" applyBorder="1" applyAlignment="1">
      <alignment horizontal="left"/>
    </xf>
    <xf numFmtId="1" fontId="4" fillId="0" borderId="17" xfId="1" quotePrefix="1" applyNumberFormat="1" applyFont="1" applyBorder="1" applyAlignment="1" applyProtection="1">
      <alignment horizontal="center" vertical="center"/>
      <protection locked="0"/>
    </xf>
    <xf numFmtId="171" fontId="4" fillId="0" borderId="17" xfId="0" quotePrefix="1" applyNumberFormat="1" applyFont="1" applyBorder="1" applyAlignment="1" applyProtection="1">
      <alignment horizontal="center" vertical="center"/>
      <protection locked="0"/>
    </xf>
    <xf numFmtId="2" fontId="27" fillId="5" borderId="0" xfId="0" applyNumberFormat="1" applyFont="1" applyFill="1" applyBorder="1" applyAlignment="1">
      <alignment horizontal="right"/>
    </xf>
    <xf numFmtId="0" fontId="27" fillId="5" borderId="0" xfId="0" applyFont="1" applyFill="1" applyBorder="1" applyAlignment="1"/>
    <xf numFmtId="0" fontId="27" fillId="5" borderId="0" xfId="0" applyFont="1" applyFill="1" applyBorder="1" applyAlignment="1">
      <alignment horizontal="left"/>
    </xf>
    <xf numFmtId="0" fontId="27" fillId="5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71" fontId="13" fillId="0" borderId="0" xfId="0" applyNumberFormat="1" applyFont="1" applyFill="1" applyBorder="1" applyAlignment="1">
      <alignment horizontal="right"/>
    </xf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right"/>
    </xf>
    <xf numFmtId="2" fontId="37" fillId="0" borderId="0" xfId="0" applyNumberFormat="1" applyFont="1" applyFill="1" applyBorder="1" applyAlignment="1">
      <alignment horizontal="right"/>
    </xf>
    <xf numFmtId="0" fontId="34" fillId="0" borderId="0" xfId="0" applyFont="1"/>
    <xf numFmtId="0" fontId="38" fillId="0" borderId="0" xfId="0" applyFont="1"/>
    <xf numFmtId="0" fontId="39" fillId="0" borderId="0" xfId="0" applyFont="1"/>
    <xf numFmtId="0" fontId="34" fillId="0" borderId="0" xfId="0" applyFont="1" applyFill="1"/>
    <xf numFmtId="0" fontId="34" fillId="0" borderId="0" xfId="0" applyFont="1" applyFill="1" applyBorder="1" applyAlignment="1">
      <alignment horizontal="center"/>
    </xf>
    <xf numFmtId="1" fontId="34" fillId="0" borderId="0" xfId="0" applyNumberFormat="1" applyFont="1" applyFill="1" applyBorder="1" applyAlignment="1">
      <alignment horizontal="center"/>
    </xf>
    <xf numFmtId="2" fontId="34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>
      <alignment horizontal="left"/>
    </xf>
    <xf numFmtId="171" fontId="34" fillId="0" borderId="0" xfId="0" applyNumberFormat="1" applyFont="1" applyFill="1" applyBorder="1" applyAlignment="1">
      <alignment horizontal="right"/>
    </xf>
    <xf numFmtId="172" fontId="34" fillId="0" borderId="0" xfId="0" applyNumberFormat="1" applyFont="1" applyFill="1" applyBorder="1" applyAlignment="1">
      <alignment horizontal="right"/>
    </xf>
    <xf numFmtId="0" fontId="40" fillId="0" borderId="0" xfId="0" applyFont="1"/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NumberFormat="1" applyFont="1" applyAlignment="1" applyProtection="1">
      <alignment horizontal="left" vertical="top"/>
      <protection locked="0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5" fillId="0" borderId="0" xfId="0" applyNumberFormat="1" applyFont="1" applyAlignment="1" applyProtection="1">
      <alignment horizontal="left"/>
      <protection locked="0"/>
    </xf>
    <xf numFmtId="0" fontId="3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4" fillId="0" borderId="0" xfId="0" applyNumberFormat="1" applyFont="1" applyAlignment="1" applyProtection="1">
      <alignment horizontal="left" vertical="top"/>
      <protection locked="0"/>
    </xf>
    <xf numFmtId="0" fontId="27" fillId="2" borderId="0" xfId="0" applyFont="1" applyFill="1" applyBorder="1" applyAlignment="1">
      <alignment horizontal="left"/>
    </xf>
    <xf numFmtId="0" fontId="30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169" fontId="29" fillId="3" borderId="0" xfId="0" applyNumberFormat="1" applyFont="1" applyFill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left"/>
    </xf>
    <xf numFmtId="0" fontId="27" fillId="5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9" fontId="23" fillId="3" borderId="0" xfId="0" applyNumberFormat="1" applyFont="1" applyFill="1" applyAlignment="1">
      <alignment horizontal="center"/>
    </xf>
  </cellXfs>
  <cellStyles count="2">
    <cellStyle name="Normal" xfId="0" builtinId="0"/>
    <cellStyle name="Normal_Sheet1" xfId="1"/>
  </cellStyles>
  <dxfs count="28"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1851660</xdr:colOff>
      <xdr:row>2</xdr:row>
      <xdr:rowOff>38100</xdr:rowOff>
    </xdr:to>
    <xdr:sp macro="" textlink="">
      <xdr:nvSpPr>
        <xdr:cNvPr id="7336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373380</xdr:colOff>
      <xdr:row>0</xdr:row>
      <xdr:rowOff>129540</xdr:rowOff>
    </xdr:from>
    <xdr:to>
      <xdr:col>2</xdr:col>
      <xdr:colOff>38100</xdr:colOff>
      <xdr:row>3</xdr:row>
      <xdr:rowOff>99060</xdr:rowOff>
    </xdr:to>
    <xdr:pic>
      <xdr:nvPicPr>
        <xdr:cNvPr id="7858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129540"/>
          <a:ext cx="69342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1851660</xdr:colOff>
      <xdr:row>2</xdr:row>
      <xdr:rowOff>38100</xdr:rowOff>
    </xdr:to>
    <xdr:sp macro="" textlink="">
      <xdr:nvSpPr>
        <xdr:cNvPr id="6316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373380</xdr:colOff>
      <xdr:row>0</xdr:row>
      <xdr:rowOff>129540</xdr:rowOff>
    </xdr:from>
    <xdr:to>
      <xdr:col>2</xdr:col>
      <xdr:colOff>38100</xdr:colOff>
      <xdr:row>3</xdr:row>
      <xdr:rowOff>99060</xdr:rowOff>
    </xdr:to>
    <xdr:pic>
      <xdr:nvPicPr>
        <xdr:cNvPr id="6838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129540"/>
          <a:ext cx="69342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1851660</xdr:colOff>
      <xdr:row>2</xdr:row>
      <xdr:rowOff>38100</xdr:rowOff>
    </xdr:to>
    <xdr:sp macro="" textlink="">
      <xdr:nvSpPr>
        <xdr:cNvPr id="8360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373380</xdr:colOff>
      <xdr:row>0</xdr:row>
      <xdr:rowOff>129540</xdr:rowOff>
    </xdr:from>
    <xdr:to>
      <xdr:col>2</xdr:col>
      <xdr:colOff>38100</xdr:colOff>
      <xdr:row>3</xdr:row>
      <xdr:rowOff>99060</xdr:rowOff>
    </xdr:to>
    <xdr:pic>
      <xdr:nvPicPr>
        <xdr:cNvPr id="8885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129540"/>
          <a:ext cx="69342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1851660</xdr:colOff>
      <xdr:row>2</xdr:row>
      <xdr:rowOff>38100</xdr:rowOff>
    </xdr:to>
    <xdr:sp macro="" textlink="">
      <xdr:nvSpPr>
        <xdr:cNvPr id="9380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373380</xdr:colOff>
      <xdr:row>0</xdr:row>
      <xdr:rowOff>129540</xdr:rowOff>
    </xdr:from>
    <xdr:to>
      <xdr:col>2</xdr:col>
      <xdr:colOff>38100</xdr:colOff>
      <xdr:row>3</xdr:row>
      <xdr:rowOff>99060</xdr:rowOff>
    </xdr:to>
    <xdr:pic>
      <xdr:nvPicPr>
        <xdr:cNvPr id="9900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129540"/>
          <a:ext cx="69342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1851660</xdr:colOff>
      <xdr:row>2</xdr:row>
      <xdr:rowOff>38100</xdr:rowOff>
    </xdr:to>
    <xdr:sp macro="" textlink="">
      <xdr:nvSpPr>
        <xdr:cNvPr id="10414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373380</xdr:colOff>
      <xdr:row>0</xdr:row>
      <xdr:rowOff>129540</xdr:rowOff>
    </xdr:from>
    <xdr:to>
      <xdr:col>2</xdr:col>
      <xdr:colOff>38100</xdr:colOff>
      <xdr:row>3</xdr:row>
      <xdr:rowOff>99060</xdr:rowOff>
    </xdr:to>
    <xdr:pic>
      <xdr:nvPicPr>
        <xdr:cNvPr id="1093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129540"/>
          <a:ext cx="69342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1851660</xdr:colOff>
      <xdr:row>2</xdr:row>
      <xdr:rowOff>38100</xdr:rowOff>
    </xdr:to>
    <xdr:sp macro="" textlink="">
      <xdr:nvSpPr>
        <xdr:cNvPr id="11428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373380</xdr:colOff>
      <xdr:row>0</xdr:row>
      <xdr:rowOff>129540</xdr:rowOff>
    </xdr:from>
    <xdr:to>
      <xdr:col>2</xdr:col>
      <xdr:colOff>38100</xdr:colOff>
      <xdr:row>3</xdr:row>
      <xdr:rowOff>99060</xdr:rowOff>
    </xdr:to>
    <xdr:pic>
      <xdr:nvPicPr>
        <xdr:cNvPr id="11948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129540"/>
          <a:ext cx="69342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1851660</xdr:colOff>
      <xdr:row>2</xdr:row>
      <xdr:rowOff>38100</xdr:rowOff>
    </xdr:to>
    <xdr:sp macro="" textlink="">
      <xdr:nvSpPr>
        <xdr:cNvPr id="12452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373380</xdr:colOff>
      <xdr:row>0</xdr:row>
      <xdr:rowOff>129540</xdr:rowOff>
    </xdr:from>
    <xdr:to>
      <xdr:col>2</xdr:col>
      <xdr:colOff>38100</xdr:colOff>
      <xdr:row>3</xdr:row>
      <xdr:rowOff>99060</xdr:rowOff>
    </xdr:to>
    <xdr:pic>
      <xdr:nvPicPr>
        <xdr:cNvPr id="1297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129540"/>
          <a:ext cx="69342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1851660</xdr:colOff>
      <xdr:row>2</xdr:row>
      <xdr:rowOff>38100</xdr:rowOff>
    </xdr:to>
    <xdr:sp macro="" textlink="">
      <xdr:nvSpPr>
        <xdr:cNvPr id="13476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373380</xdr:colOff>
      <xdr:row>0</xdr:row>
      <xdr:rowOff>129540</xdr:rowOff>
    </xdr:from>
    <xdr:to>
      <xdr:col>2</xdr:col>
      <xdr:colOff>38100</xdr:colOff>
      <xdr:row>3</xdr:row>
      <xdr:rowOff>99060</xdr:rowOff>
    </xdr:to>
    <xdr:pic>
      <xdr:nvPicPr>
        <xdr:cNvPr id="13995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129540"/>
          <a:ext cx="69342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1851660</xdr:colOff>
      <xdr:row>2</xdr:row>
      <xdr:rowOff>38100</xdr:rowOff>
    </xdr:to>
    <xdr:sp macro="" textlink="">
      <xdr:nvSpPr>
        <xdr:cNvPr id="16527" name="Rectangle 1"/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373380</xdr:colOff>
      <xdr:row>0</xdr:row>
      <xdr:rowOff>129540</xdr:rowOff>
    </xdr:from>
    <xdr:to>
      <xdr:col>2</xdr:col>
      <xdr:colOff>38100</xdr:colOff>
      <xdr:row>3</xdr:row>
      <xdr:rowOff>99060</xdr:rowOff>
    </xdr:to>
    <xdr:pic>
      <xdr:nvPicPr>
        <xdr:cNvPr id="17047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129540"/>
          <a:ext cx="69342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autoPageBreaks="0" fitToPage="1"/>
  </sheetPr>
  <dimension ref="A1:Y40"/>
  <sheetViews>
    <sheetView showGridLines="0" showRowColHeaders="0" showZeros="0" tabSelected="1" showOutlineSymbols="0" topLeftCell="A4" zoomScaleNormal="100" zoomScaleSheetLayoutView="75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5546875" style="2" customWidth="1"/>
    <col min="3" max="3" width="6.44140625" style="62" customWidth="1"/>
    <col min="4" max="4" width="10.5546875" style="2" customWidth="1"/>
    <col min="5" max="5" width="4.44140625" style="2" customWidth="1"/>
    <col min="6" max="6" width="27.5546875" style="6" customWidth="1"/>
    <col min="7" max="7" width="20.44140625" style="6" customWidth="1"/>
    <col min="8" max="8" width="7.21875" style="2" customWidth="1"/>
    <col min="9" max="9" width="7.21875" style="56" customWidth="1"/>
    <col min="10" max="13" width="7.21875" style="2" customWidth="1"/>
    <col min="14" max="16" width="7.5546875" style="2" customWidth="1"/>
    <col min="17" max="18" width="10.5546875" style="54" customWidth="1"/>
    <col min="19" max="19" width="5.5546875" style="54" customWidth="1"/>
    <col min="20" max="20" width="5.5546875" style="5" customWidth="1"/>
    <col min="21" max="21" width="14.21875" style="5" customWidth="1"/>
    <col min="22" max="22" width="0" style="5" hidden="1" customWidth="1"/>
    <col min="23" max="16384" width="9.21875" style="5"/>
  </cols>
  <sheetData>
    <row r="1" spans="1:24" ht="53.25" customHeight="1" x14ac:dyDescent="1.05">
      <c r="F1" s="204" t="s">
        <v>46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T1" s="54"/>
    </row>
    <row r="2" spans="1:24" ht="24.75" customHeight="1" x14ac:dyDescent="0.65">
      <c r="F2" s="205" t="s">
        <v>40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T2" s="54"/>
    </row>
    <row r="3" spans="1:24" x14ac:dyDescent="0.25">
      <c r="T3" s="54"/>
    </row>
    <row r="4" spans="1:24" ht="12" customHeight="1" x14ac:dyDescent="0.25">
      <c r="T4" s="54"/>
    </row>
    <row r="5" spans="1:24" s="7" customFormat="1" ht="15" customHeight="1" x14ac:dyDescent="0.3">
      <c r="A5" s="63"/>
      <c r="B5" s="109" t="s">
        <v>26</v>
      </c>
      <c r="C5" s="206" t="s">
        <v>52</v>
      </c>
      <c r="D5" s="206"/>
      <c r="E5" s="206"/>
      <c r="F5" s="206"/>
      <c r="G5" s="110" t="s">
        <v>0</v>
      </c>
      <c r="H5" s="207" t="s">
        <v>53</v>
      </c>
      <c r="I5" s="207"/>
      <c r="J5" s="207"/>
      <c r="K5" s="207"/>
      <c r="L5" s="109" t="s">
        <v>1</v>
      </c>
      <c r="M5" s="209" t="s">
        <v>54</v>
      </c>
      <c r="N5" s="209"/>
      <c r="O5" s="209"/>
      <c r="P5" s="209"/>
      <c r="Q5" s="109" t="s">
        <v>2</v>
      </c>
      <c r="R5" s="135">
        <v>42342</v>
      </c>
      <c r="S5" s="111" t="s">
        <v>25</v>
      </c>
      <c r="T5" s="112">
        <v>1</v>
      </c>
    </row>
    <row r="6" spans="1:24" x14ac:dyDescent="0.25">
      <c r="T6" s="54"/>
    </row>
    <row r="7" spans="1:24" s="1" customFormat="1" x14ac:dyDescent="0.25">
      <c r="A7" s="27" t="s">
        <v>3</v>
      </c>
      <c r="B7" s="19" t="s">
        <v>4</v>
      </c>
      <c r="C7" s="64" t="s">
        <v>41</v>
      </c>
      <c r="D7" s="19" t="s">
        <v>5</v>
      </c>
      <c r="E7" s="19" t="s">
        <v>30</v>
      </c>
      <c r="F7" s="19" t="s">
        <v>6</v>
      </c>
      <c r="G7" s="19" t="s">
        <v>7</v>
      </c>
      <c r="H7" s="19"/>
      <c r="I7" s="65" t="s">
        <v>8</v>
      </c>
      <c r="J7" s="14"/>
      <c r="K7" s="19"/>
      <c r="L7" s="14" t="s">
        <v>9</v>
      </c>
      <c r="M7" s="14"/>
      <c r="N7" s="66" t="s">
        <v>42</v>
      </c>
      <c r="O7" s="14"/>
      <c r="P7" s="19" t="s">
        <v>10</v>
      </c>
      <c r="Q7" s="22" t="s">
        <v>11</v>
      </c>
      <c r="R7" s="113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5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31</v>
      </c>
      <c r="F8" s="20"/>
      <c r="G8" s="20"/>
      <c r="H8" s="25">
        <v>1</v>
      </c>
      <c r="I8" s="67">
        <v>2</v>
      </c>
      <c r="J8" s="24">
        <v>3</v>
      </c>
      <c r="K8" s="25">
        <v>1</v>
      </c>
      <c r="L8" s="26">
        <v>2</v>
      </c>
      <c r="M8" s="24">
        <v>3</v>
      </c>
      <c r="N8" s="68" t="s">
        <v>43</v>
      </c>
      <c r="O8" s="69"/>
      <c r="P8" s="20" t="s">
        <v>16</v>
      </c>
      <c r="Q8" s="23"/>
      <c r="R8" s="23" t="s">
        <v>47</v>
      </c>
      <c r="S8" s="23"/>
      <c r="T8" s="30"/>
      <c r="U8" s="30"/>
    </row>
    <row r="9" spans="1:24" s="12" customFormat="1" ht="19.95" customHeight="1" x14ac:dyDescent="0.25">
      <c r="A9" s="160">
        <v>94</v>
      </c>
      <c r="B9" s="148">
        <v>91.36</v>
      </c>
      <c r="C9" s="149" t="s">
        <v>85</v>
      </c>
      <c r="D9" s="150">
        <v>14761</v>
      </c>
      <c r="E9" s="151">
        <v>1</v>
      </c>
      <c r="F9" s="152" t="s">
        <v>86</v>
      </c>
      <c r="G9" s="152" t="s">
        <v>55</v>
      </c>
      <c r="H9" s="158">
        <v>50</v>
      </c>
      <c r="I9" s="159">
        <v>-52</v>
      </c>
      <c r="J9" s="159">
        <v>-52</v>
      </c>
      <c r="K9" s="158">
        <v>-60</v>
      </c>
      <c r="L9" s="122">
        <v>60</v>
      </c>
      <c r="M9" s="122">
        <v>62</v>
      </c>
      <c r="N9" s="77">
        <f t="shared" ref="N9:N24" si="0">IF(MAX(H9:J9)&lt;0,0,TRUNC(MAX(H9:J9)/1)*1)</f>
        <v>50</v>
      </c>
      <c r="O9" s="77">
        <f t="shared" ref="O9:O24" si="1">IF(MAX(K9:M9)&lt;0,0,TRUNC(MAX(K9:M9)/1)*1)</f>
        <v>62</v>
      </c>
      <c r="P9" s="77">
        <f t="shared" ref="P9:P23" si="2">IF(N9=0,0,IF(O9=0,0,SUM(N9:O9)))</f>
        <v>112</v>
      </c>
      <c r="Q9" s="78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129.37191850243539</v>
      </c>
      <c r="R9" s="78">
        <f>IF(OR(D9="",B9="",V9=""),"",IF(OR(C9="UM",C9="JM",C9="SM",C9="UK",C9="JK",C9="SK"),"",Q9*(IF(ABS(1900-YEAR((V9+1)-D9))&lt;29,0,(VLOOKUP((YEAR(V9)-YEAR(D9)),'Meltzer-Malone'!$A$3:$B$63,2))))))</f>
        <v>277.11464943221659</v>
      </c>
      <c r="S9" s="79"/>
      <c r="T9" s="80"/>
      <c r="U9" s="81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1.1551064152003159</v>
      </c>
      <c r="V9" s="134">
        <f>R5</f>
        <v>42342</v>
      </c>
      <c r="W9" s="123"/>
      <c r="X9" s="123"/>
    </row>
    <row r="10" spans="1:24" s="12" customFormat="1" ht="19.95" customHeight="1" x14ac:dyDescent="0.25">
      <c r="A10" s="144">
        <v>94</v>
      </c>
      <c r="B10" s="137">
        <v>87.43</v>
      </c>
      <c r="C10" s="138" t="s">
        <v>87</v>
      </c>
      <c r="D10" s="139">
        <v>22098</v>
      </c>
      <c r="E10" s="140">
        <v>2</v>
      </c>
      <c r="F10" s="141" t="s">
        <v>88</v>
      </c>
      <c r="G10" s="141" t="s">
        <v>56</v>
      </c>
      <c r="H10" s="145">
        <v>80</v>
      </c>
      <c r="I10" s="146">
        <v>-85</v>
      </c>
      <c r="J10" s="146">
        <v>-85</v>
      </c>
      <c r="K10" s="145">
        <v>105</v>
      </c>
      <c r="L10" s="122">
        <v>-109</v>
      </c>
      <c r="M10" s="122">
        <v>109</v>
      </c>
      <c r="N10" s="77">
        <f t="shared" si="0"/>
        <v>80</v>
      </c>
      <c r="O10" s="77">
        <f t="shared" si="1"/>
        <v>109</v>
      </c>
      <c r="P10" s="77">
        <f t="shared" si="2"/>
        <v>189</v>
      </c>
      <c r="Q10" s="78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222.78780221923577</v>
      </c>
      <c r="R10" s="78">
        <f>IF(OR(D10="",B10="",V10=""),"",IF(OR(C10="UM",C10="JM",C10="SM",C10="UK",C10="JK",C10="SK"),"",Q10*(IF(ABS(1900-YEAR((V10+1)-D10))&lt;29,0,(VLOOKUP((YEAR(V10)-YEAR(D10)),'Meltzer-Malone'!$A$3:$B$63,2))))))</f>
        <v>300.76353299596832</v>
      </c>
      <c r="S10" s="82"/>
      <c r="T10" s="83"/>
      <c r="U10" s="81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1.1787714403134169</v>
      </c>
      <c r="V10" s="134">
        <f>R5</f>
        <v>42342</v>
      </c>
      <c r="W10" s="123"/>
      <c r="X10" s="123"/>
    </row>
    <row r="11" spans="1:24" s="12" customFormat="1" ht="19.95" customHeight="1" x14ac:dyDescent="0.25">
      <c r="A11" s="136" t="s">
        <v>89</v>
      </c>
      <c r="B11" s="137">
        <v>107.35</v>
      </c>
      <c r="C11" s="138" t="s">
        <v>90</v>
      </c>
      <c r="D11" s="139">
        <v>29420</v>
      </c>
      <c r="E11" s="140">
        <v>3</v>
      </c>
      <c r="F11" s="141" t="s">
        <v>91</v>
      </c>
      <c r="G11" s="141" t="s">
        <v>57</v>
      </c>
      <c r="H11" s="142">
        <v>82</v>
      </c>
      <c r="I11" s="143">
        <v>-86</v>
      </c>
      <c r="J11" s="143">
        <v>86</v>
      </c>
      <c r="K11" s="142">
        <v>102</v>
      </c>
      <c r="L11" s="122">
        <v>107</v>
      </c>
      <c r="M11" s="122">
        <v>111</v>
      </c>
      <c r="N11" s="77">
        <f t="shared" si="0"/>
        <v>86</v>
      </c>
      <c r="O11" s="77">
        <f t="shared" si="1"/>
        <v>111</v>
      </c>
      <c r="P11" s="77">
        <f t="shared" si="2"/>
        <v>197</v>
      </c>
      <c r="Q11" s="78">
        <f t="shared" si="3"/>
        <v>213.66844496278043</v>
      </c>
      <c r="R11" s="78">
        <f>IF(OR(D11="",B11="",V11=""),"",IF(OR(C11="UM",C11="JM",C11="SM",C11="UK",C11="JK",C11="SK"),"",Q11*(IF(ABS(1900-YEAR((V11+1)-D11))&lt;29,0,(VLOOKUP((YEAR(V11)-YEAR(D11)),'Meltzer-Malone'!$A$3:$B$63,2))))))</f>
        <v>229.05257300010064</v>
      </c>
      <c r="S11" s="82"/>
      <c r="T11" s="83"/>
      <c r="U11" s="81">
        <f t="shared" si="4"/>
        <v>1.0846113957501544</v>
      </c>
      <c r="V11" s="134">
        <f>R5</f>
        <v>42342</v>
      </c>
      <c r="W11" s="123"/>
      <c r="X11" s="123"/>
    </row>
    <row r="12" spans="1:24" s="12" customFormat="1" ht="19.95" customHeight="1" x14ac:dyDescent="0.25">
      <c r="A12" s="136">
        <v>105</v>
      </c>
      <c r="B12" s="137">
        <v>104.66</v>
      </c>
      <c r="C12" s="138" t="s">
        <v>92</v>
      </c>
      <c r="D12" s="139">
        <v>16227</v>
      </c>
      <c r="E12" s="140">
        <v>4</v>
      </c>
      <c r="F12" s="141" t="s">
        <v>93</v>
      </c>
      <c r="G12" s="141" t="s">
        <v>58</v>
      </c>
      <c r="H12" s="145">
        <v>67</v>
      </c>
      <c r="I12" s="146">
        <v>-70</v>
      </c>
      <c r="J12" s="146">
        <v>-70</v>
      </c>
      <c r="K12" s="145">
        <v>85</v>
      </c>
      <c r="L12" s="127">
        <v>88</v>
      </c>
      <c r="M12" s="122">
        <v>-90</v>
      </c>
      <c r="N12" s="77">
        <f t="shared" si="0"/>
        <v>67</v>
      </c>
      <c r="O12" s="77">
        <f t="shared" si="1"/>
        <v>88</v>
      </c>
      <c r="P12" s="77">
        <f t="shared" si="2"/>
        <v>155</v>
      </c>
      <c r="Q12" s="78">
        <f t="shared" si="3"/>
        <v>169.58683234948975</v>
      </c>
      <c r="R12" s="78">
        <f>IF(OR(D12="",B12="",V12=""),"",IF(OR(C12="UM",C12="JM",C12="SM",C12="UK",C12="JK",C12="SK"),"",Q12*(IF(ABS(1900-YEAR((V12+1)-D12))&lt;29,0,(VLOOKUP((YEAR(V12)-YEAR(D12)),'Meltzer-Malone'!$A$3:$B$63,2))))))</f>
        <v>339.51283836367844</v>
      </c>
      <c r="S12" s="82"/>
      <c r="T12" s="83" t="s">
        <v>20</v>
      </c>
      <c r="U12" s="81">
        <f t="shared" si="4"/>
        <v>1.0941085958031598</v>
      </c>
      <c r="V12" s="134">
        <f>R5</f>
        <v>42342</v>
      </c>
      <c r="W12" s="123"/>
      <c r="X12" s="123"/>
    </row>
    <row r="13" spans="1:24" s="12" customFormat="1" ht="19.95" customHeight="1" x14ac:dyDescent="0.25">
      <c r="A13" s="136">
        <v>105</v>
      </c>
      <c r="B13" s="137">
        <v>94.37</v>
      </c>
      <c r="C13" s="138" t="s">
        <v>94</v>
      </c>
      <c r="D13" s="139">
        <v>18809</v>
      </c>
      <c r="E13" s="140">
        <v>6</v>
      </c>
      <c r="F13" s="141" t="s">
        <v>95</v>
      </c>
      <c r="G13" s="141" t="s">
        <v>55</v>
      </c>
      <c r="H13" s="142">
        <v>70</v>
      </c>
      <c r="I13" s="143">
        <v>-74</v>
      </c>
      <c r="J13" s="143">
        <v>-74</v>
      </c>
      <c r="K13" s="142">
        <v>90</v>
      </c>
      <c r="L13" s="122">
        <v>95</v>
      </c>
      <c r="M13" s="122">
        <v>100</v>
      </c>
      <c r="N13" s="77">
        <f t="shared" si="0"/>
        <v>70</v>
      </c>
      <c r="O13" s="77">
        <f t="shared" si="1"/>
        <v>100</v>
      </c>
      <c r="P13" s="77">
        <f t="shared" si="2"/>
        <v>170</v>
      </c>
      <c r="Q13" s="78">
        <f t="shared" si="3"/>
        <v>193.61930432038878</v>
      </c>
      <c r="R13" s="78">
        <f>IF(OR(D13="",B13="",V13=""),"",IF(OR(C13="UM",C13="JM",C13="SM",C13="UK",C13="JK",C13="SK"),"",Q13*(IF(ABS(1900-YEAR((V13+1)-D13))&lt;29,0,(VLOOKUP((YEAR(V13)-YEAR(D13)),'Meltzer-Malone'!$A$3:$B$63,2))))))</f>
        <v>311.3398413471852</v>
      </c>
      <c r="S13" s="82"/>
      <c r="T13" s="83" t="s">
        <v>20</v>
      </c>
      <c r="U13" s="81">
        <f t="shared" si="4"/>
        <v>1.138937084237581</v>
      </c>
      <c r="V13" s="134">
        <f>R5</f>
        <v>42342</v>
      </c>
      <c r="W13" s="123"/>
      <c r="X13" s="123"/>
    </row>
    <row r="14" spans="1:24" s="12" customFormat="1" ht="19.95" customHeight="1" x14ac:dyDescent="0.25">
      <c r="A14" s="147">
        <v>85</v>
      </c>
      <c r="B14" s="148">
        <v>82.64</v>
      </c>
      <c r="C14" s="149" t="s">
        <v>85</v>
      </c>
      <c r="D14" s="150">
        <v>14143</v>
      </c>
      <c r="E14" s="151">
        <v>7</v>
      </c>
      <c r="F14" s="152" t="s">
        <v>96</v>
      </c>
      <c r="G14" s="152" t="s">
        <v>58</v>
      </c>
      <c r="H14" s="158">
        <v>55</v>
      </c>
      <c r="I14" s="159">
        <v>56</v>
      </c>
      <c r="J14" s="159">
        <v>-57</v>
      </c>
      <c r="K14" s="158">
        <v>65</v>
      </c>
      <c r="L14" s="122">
        <v>-67</v>
      </c>
      <c r="M14" s="122">
        <v>67</v>
      </c>
      <c r="N14" s="77">
        <f t="shared" si="0"/>
        <v>56</v>
      </c>
      <c r="O14" s="77">
        <f t="shared" si="1"/>
        <v>67</v>
      </c>
      <c r="P14" s="77">
        <f t="shared" si="2"/>
        <v>123</v>
      </c>
      <c r="Q14" s="78">
        <f t="shared" si="3"/>
        <v>149.09672612869804</v>
      </c>
      <c r="R14" s="78">
        <f>IF(OR(D14="",B14="",V14=""),"",IF(OR(C14="UM",C14="JM",C14="SM",C14="UK",C14="JK",C14="SK"),"",Q14*(IF(ABS(1900-YEAR((V14+1)-D14))&lt;29,0,(VLOOKUP((YEAR(V14)-YEAR(D14)),'Meltzer-Malone'!$A$3:$B$63,2))))))</f>
        <v>335.61673051569926</v>
      </c>
      <c r="S14" s="82"/>
      <c r="T14" s="83" t="s">
        <v>20</v>
      </c>
      <c r="U14" s="81">
        <f t="shared" si="4"/>
        <v>1.2121685051113662</v>
      </c>
      <c r="V14" s="134">
        <f>R5</f>
        <v>42342</v>
      </c>
      <c r="W14" s="123"/>
      <c r="X14" s="123"/>
    </row>
    <row r="15" spans="1:24" s="12" customFormat="1" ht="19.95" customHeight="1" x14ac:dyDescent="0.25">
      <c r="A15" s="144"/>
      <c r="B15" s="137"/>
      <c r="C15" s="138"/>
      <c r="D15" s="139"/>
      <c r="E15" s="140"/>
      <c r="F15" s="141"/>
      <c r="G15" s="141"/>
      <c r="H15" s="155"/>
      <c r="I15" s="143"/>
      <c r="J15" s="143"/>
      <c r="K15" s="155"/>
      <c r="L15" s="122"/>
      <c r="M15" s="122"/>
      <c r="N15" s="77">
        <f t="shared" si="0"/>
        <v>0</v>
      </c>
      <c r="O15" s="77">
        <f t="shared" si="1"/>
        <v>0</v>
      </c>
      <c r="P15" s="77">
        <f t="shared" si="2"/>
        <v>0</v>
      </c>
      <c r="Q15" s="78" t="str">
        <f t="shared" si="3"/>
        <v/>
      </c>
      <c r="R15" s="78" t="str">
        <f>IF(OR(D15="",B15="",V15=""),"",IF(OR(C15="UM",C15="JM",C15="SM",C15="UK",C15="JK",C15="SK"),"",Q15*(IF(ABS(1900-YEAR((V15+1)-D15))&lt;29,0,(VLOOKUP((YEAR(V15)-YEAR(D15)),'Meltzer-Malone'!$A$3:$B$63,2))))))</f>
        <v/>
      </c>
      <c r="S15" s="82"/>
      <c r="T15" s="83"/>
      <c r="U15" s="81" t="str">
        <f t="shared" si="4"/>
        <v/>
      </c>
      <c r="V15" s="134">
        <f>R5</f>
        <v>42342</v>
      </c>
      <c r="W15" s="123"/>
      <c r="X15" s="123"/>
    </row>
    <row r="16" spans="1:24" s="12" customFormat="1" ht="19.95" customHeight="1" x14ac:dyDescent="0.25">
      <c r="A16" s="136">
        <v>94</v>
      </c>
      <c r="B16" s="137">
        <v>88.77</v>
      </c>
      <c r="C16" s="138" t="s">
        <v>97</v>
      </c>
      <c r="D16" s="139">
        <v>26870</v>
      </c>
      <c r="E16" s="140">
        <v>11</v>
      </c>
      <c r="F16" s="141" t="s">
        <v>98</v>
      </c>
      <c r="G16" s="141" t="s">
        <v>56</v>
      </c>
      <c r="H16" s="145">
        <v>97</v>
      </c>
      <c r="I16" s="146">
        <v>101</v>
      </c>
      <c r="J16" s="146">
        <v>104</v>
      </c>
      <c r="K16" s="145">
        <v>107</v>
      </c>
      <c r="L16" s="122">
        <v>112</v>
      </c>
      <c r="M16" s="122">
        <v>116</v>
      </c>
      <c r="N16" s="77">
        <f t="shared" si="0"/>
        <v>104</v>
      </c>
      <c r="O16" s="77">
        <f t="shared" si="1"/>
        <v>116</v>
      </c>
      <c r="P16" s="77">
        <f t="shared" si="2"/>
        <v>220</v>
      </c>
      <c r="Q16" s="78">
        <f t="shared" si="3"/>
        <v>257.4778849410377</v>
      </c>
      <c r="R16" s="78">
        <f>IF(OR(D16="",B16="",V16=""),"",IF(OR(C16="UM",C16="JM",C16="SM",C16="UK",C16="JK",C16="SK"),"",Q16*(IF(ABS(1900-YEAR((V16+1)-D16))&lt;29,0,(VLOOKUP((YEAR(V16)-YEAR(D16)),'Meltzer-Malone'!$A$3:$B$63,2))))))</f>
        <v>298.15939076172162</v>
      </c>
      <c r="S16" s="82"/>
      <c r="T16" s="83"/>
      <c r="U16" s="81">
        <f t="shared" si="4"/>
        <v>1.1703540224592623</v>
      </c>
      <c r="V16" s="134">
        <f>R5</f>
        <v>42342</v>
      </c>
      <c r="W16" s="123"/>
      <c r="X16" s="123"/>
    </row>
    <row r="17" spans="1:25" s="12" customFormat="1" ht="19.95" customHeight="1" x14ac:dyDescent="0.25">
      <c r="A17" s="136">
        <v>105</v>
      </c>
      <c r="B17" s="137">
        <v>96.79</v>
      </c>
      <c r="C17" s="138" t="s">
        <v>99</v>
      </c>
      <c r="D17" s="139">
        <v>22864</v>
      </c>
      <c r="E17" s="140">
        <v>12</v>
      </c>
      <c r="F17" s="141" t="s">
        <v>100</v>
      </c>
      <c r="G17" s="141" t="s">
        <v>57</v>
      </c>
      <c r="H17" s="142">
        <v>90</v>
      </c>
      <c r="I17" s="143">
        <v>-95</v>
      </c>
      <c r="J17" s="176" t="s">
        <v>129</v>
      </c>
      <c r="K17" s="142">
        <v>110</v>
      </c>
      <c r="L17" s="122">
        <v>115</v>
      </c>
      <c r="M17" s="177" t="s">
        <v>129</v>
      </c>
      <c r="N17" s="77">
        <f t="shared" si="0"/>
        <v>90</v>
      </c>
      <c r="O17" s="77">
        <f t="shared" si="1"/>
        <v>115</v>
      </c>
      <c r="P17" s="77">
        <f t="shared" si="2"/>
        <v>205</v>
      </c>
      <c r="Q17" s="78">
        <f t="shared" si="3"/>
        <v>231.04170925081701</v>
      </c>
      <c r="R17" s="78">
        <f>IF(OR(D17="",B17="",V17=""),"",IF(OR(C17="UM",C17="JM",C17="SM",C17="UK",C17="JK",C17="SK"),"",Q17*(IF(ABS(1900-YEAR((V17+1)-D17))&lt;29,0,(VLOOKUP((YEAR(V17)-YEAR(D17)),'Meltzer-Malone'!$A$3:$B$63,2))))))</f>
        <v>298.7369300613064</v>
      </c>
      <c r="S17" s="82"/>
      <c r="T17" s="83"/>
      <c r="U17" s="81">
        <f t="shared" si="4"/>
        <v>1.1270327280527659</v>
      </c>
      <c r="V17" s="134">
        <f>R5</f>
        <v>42342</v>
      </c>
      <c r="W17" s="123"/>
      <c r="X17" s="123"/>
    </row>
    <row r="18" spans="1:25" s="12" customFormat="1" ht="19.95" customHeight="1" x14ac:dyDescent="0.25">
      <c r="A18" s="136">
        <v>105</v>
      </c>
      <c r="B18" s="137">
        <v>104.1</v>
      </c>
      <c r="C18" s="138" t="s">
        <v>97</v>
      </c>
      <c r="D18" s="139">
        <v>26790</v>
      </c>
      <c r="E18" s="140">
        <v>13</v>
      </c>
      <c r="F18" s="141" t="s">
        <v>101</v>
      </c>
      <c r="G18" s="141" t="s">
        <v>58</v>
      </c>
      <c r="H18" s="145">
        <v>106</v>
      </c>
      <c r="I18" s="146">
        <v>-110</v>
      </c>
      <c r="J18" s="146">
        <v>-110</v>
      </c>
      <c r="K18" s="145">
        <v>135</v>
      </c>
      <c r="L18" s="122">
        <v>140</v>
      </c>
      <c r="M18" s="122">
        <v>145</v>
      </c>
      <c r="N18" s="77">
        <f t="shared" si="0"/>
        <v>106</v>
      </c>
      <c r="O18" s="77">
        <f t="shared" si="1"/>
        <v>145</v>
      </c>
      <c r="P18" s="77">
        <f t="shared" si="2"/>
        <v>251</v>
      </c>
      <c r="Q18" s="78">
        <f t="shared" si="3"/>
        <v>275.14353459068201</v>
      </c>
      <c r="R18" s="78">
        <f>IF(OR(D18="",B18="",V18=""),"",IF(OR(C18="UM",C18="JM",C18="SM",C18="UK",C18="JK",C18="SK"),"",Q18*(IF(ABS(1900-YEAR((V18+1)-D18))&lt;29,0,(VLOOKUP((YEAR(V18)-YEAR(D18)),'Meltzer-Malone'!$A$3:$B$63,2))))))</f>
        <v>318.61621305600977</v>
      </c>
      <c r="S18" s="82"/>
      <c r="T18" s="83" t="s">
        <v>20</v>
      </c>
      <c r="U18" s="81">
        <f t="shared" si="4"/>
        <v>1.0961893808393706</v>
      </c>
      <c r="V18" s="134">
        <f>R5</f>
        <v>42342</v>
      </c>
      <c r="W18" s="123"/>
      <c r="X18" s="123"/>
    </row>
    <row r="19" spans="1:25" s="12" customFormat="1" ht="19.95" customHeight="1" x14ac:dyDescent="0.25">
      <c r="A19" s="136">
        <v>85</v>
      </c>
      <c r="B19" s="137">
        <v>83.7</v>
      </c>
      <c r="C19" s="138" t="s">
        <v>97</v>
      </c>
      <c r="D19" s="139">
        <v>26002</v>
      </c>
      <c r="E19" s="140">
        <v>14</v>
      </c>
      <c r="F19" s="141" t="s">
        <v>102</v>
      </c>
      <c r="G19" s="141" t="s">
        <v>55</v>
      </c>
      <c r="H19" s="142">
        <v>93</v>
      </c>
      <c r="I19" s="143">
        <v>95</v>
      </c>
      <c r="J19" s="143">
        <v>98</v>
      </c>
      <c r="K19" s="142">
        <v>110</v>
      </c>
      <c r="L19" s="122">
        <v>115</v>
      </c>
      <c r="M19" s="122">
        <v>117</v>
      </c>
      <c r="N19" s="77">
        <f t="shared" si="0"/>
        <v>98</v>
      </c>
      <c r="O19" s="77">
        <f t="shared" si="1"/>
        <v>117</v>
      </c>
      <c r="P19" s="77">
        <f t="shared" si="2"/>
        <v>215</v>
      </c>
      <c r="Q19" s="78">
        <f t="shared" si="3"/>
        <v>258.92478781425285</v>
      </c>
      <c r="R19" s="78">
        <f>IF(OR(D19="",B19="",V19=""),"",IF(OR(C19="UM",C19="JM",C19="SM",C19="UK",C19="JK",C19="SK"),"",Q19*(IF(ABS(1900-YEAR((V19+1)-D19))&lt;29,0,(VLOOKUP((YEAR(V19)-YEAR(D19)),'Meltzer-Malone'!$A$3:$B$63,2))))))</f>
        <v>306.30802398426113</v>
      </c>
      <c r="S19" s="82"/>
      <c r="T19" s="83"/>
      <c r="U19" s="81">
        <f t="shared" si="4"/>
        <v>1.2043013386709436</v>
      </c>
      <c r="V19" s="134">
        <f>R5</f>
        <v>42342</v>
      </c>
      <c r="W19" s="123"/>
      <c r="X19" s="123"/>
    </row>
    <row r="20" spans="1:25" s="12" customFormat="1" ht="19.95" customHeight="1" x14ac:dyDescent="0.25">
      <c r="A20" s="144"/>
      <c r="B20" s="137"/>
      <c r="C20" s="138"/>
      <c r="D20" s="139"/>
      <c r="E20" s="140"/>
      <c r="F20" s="141"/>
      <c r="G20" s="141"/>
      <c r="H20" s="155"/>
      <c r="I20" s="143"/>
      <c r="J20" s="143"/>
      <c r="K20" s="155"/>
      <c r="L20" s="122"/>
      <c r="M20" s="122"/>
      <c r="N20" s="77">
        <f t="shared" si="0"/>
        <v>0</v>
      </c>
      <c r="O20" s="77">
        <f t="shared" si="1"/>
        <v>0</v>
      </c>
      <c r="P20" s="77">
        <f t="shared" si="2"/>
        <v>0</v>
      </c>
      <c r="Q20" s="78" t="str">
        <f t="shared" si="3"/>
        <v/>
      </c>
      <c r="R20" s="78" t="str">
        <f>IF(OR(D20="",B20="",V20=""),"",IF(OR(C20="UM",C20="JM",C20="SM",C20="UK",C20="JK",C20="SK"),"",Q20*(IF(ABS(1900-YEAR((V20+1)-D20))&lt;29,0,(VLOOKUP((YEAR(V20)-YEAR(D20)),'Meltzer-Malone'!$A$3:$B$63,2))))))</f>
        <v/>
      </c>
      <c r="S20" s="82"/>
      <c r="T20" s="83"/>
      <c r="U20" s="81" t="str">
        <f t="shared" si="4"/>
        <v/>
      </c>
      <c r="V20" s="134">
        <f>R5</f>
        <v>42342</v>
      </c>
      <c r="W20" s="123"/>
      <c r="X20" s="123"/>
      <c r="Y20" s="1"/>
    </row>
    <row r="21" spans="1:25" s="12" customFormat="1" ht="19.95" customHeight="1" x14ac:dyDescent="0.25">
      <c r="A21" s="144">
        <v>77</v>
      </c>
      <c r="B21" s="137">
        <v>76.19</v>
      </c>
      <c r="C21" s="138" t="s">
        <v>99</v>
      </c>
      <c r="D21" s="139">
        <v>23475</v>
      </c>
      <c r="E21" s="140">
        <v>15</v>
      </c>
      <c r="F21" s="141" t="s">
        <v>103</v>
      </c>
      <c r="G21" s="141" t="s">
        <v>56</v>
      </c>
      <c r="H21" s="145">
        <v>95</v>
      </c>
      <c r="I21" s="146">
        <v>100</v>
      </c>
      <c r="J21" s="146">
        <v>-102</v>
      </c>
      <c r="K21" s="145">
        <v>125</v>
      </c>
      <c r="L21" s="122">
        <v>130</v>
      </c>
      <c r="M21" s="122">
        <v>-133</v>
      </c>
      <c r="N21" s="77">
        <f t="shared" si="0"/>
        <v>100</v>
      </c>
      <c r="O21" s="77">
        <f t="shared" si="1"/>
        <v>130</v>
      </c>
      <c r="P21" s="77">
        <f t="shared" si="2"/>
        <v>230</v>
      </c>
      <c r="Q21" s="78">
        <f t="shared" si="3"/>
        <v>291.38403776245866</v>
      </c>
      <c r="R21" s="78">
        <f>IF(OR(D21="",B21="",V21=""),"",IF(OR(C21="UM",C21="JM",C21="SM",C21="UK",C21="JK",C21="SK"),"",Q21*(IF(ABS(1900-YEAR((V21+1)-D21))&lt;29,0,(VLOOKUP((YEAR(V21)-YEAR(D21)),'Meltzer-Malone'!$A$3:$B$63,2))))))</f>
        <v>365.68696739188562</v>
      </c>
      <c r="S21" s="82"/>
      <c r="T21" s="83" t="s">
        <v>130</v>
      </c>
      <c r="U21" s="81">
        <f t="shared" si="4"/>
        <v>1.2668871207063419</v>
      </c>
      <c r="V21" s="134">
        <f>R5</f>
        <v>42342</v>
      </c>
      <c r="W21" s="123"/>
      <c r="X21" s="123"/>
      <c r="Y21" s="1"/>
    </row>
    <row r="22" spans="1:25" s="12" customFormat="1" ht="19.95" customHeight="1" x14ac:dyDescent="0.25">
      <c r="A22" s="136" t="s">
        <v>89</v>
      </c>
      <c r="B22" s="137">
        <v>113.05</v>
      </c>
      <c r="C22" s="138" t="s">
        <v>92</v>
      </c>
      <c r="D22" s="139">
        <v>16053</v>
      </c>
      <c r="E22" s="140">
        <v>16</v>
      </c>
      <c r="F22" s="141" t="s">
        <v>104</v>
      </c>
      <c r="G22" s="141" t="s">
        <v>55</v>
      </c>
      <c r="H22" s="142">
        <v>60</v>
      </c>
      <c r="I22" s="143">
        <v>-63</v>
      </c>
      <c r="J22" s="143">
        <v>63</v>
      </c>
      <c r="K22" s="142">
        <v>80</v>
      </c>
      <c r="L22" s="122">
        <v>84</v>
      </c>
      <c r="M22" s="122">
        <v>86</v>
      </c>
      <c r="N22" s="77">
        <f t="shared" si="0"/>
        <v>63</v>
      </c>
      <c r="O22" s="77">
        <f t="shared" si="1"/>
        <v>86</v>
      </c>
      <c r="P22" s="77">
        <f t="shared" si="2"/>
        <v>149</v>
      </c>
      <c r="Q22" s="78">
        <f t="shared" si="3"/>
        <v>158.97883812767481</v>
      </c>
      <c r="R22" s="78">
        <f>IF(OR(D22="",B22="",V22=""),"",IF(OR(C22="UM",C22="JM",C22="SM",C22="UK",C22="JK",C22="SK"),"",Q22*(IF(ABS(1900-YEAR((V22+1)-D22))&lt;29,0,(VLOOKUP((YEAR(V22)-YEAR(D22)),'Meltzer-Malone'!$A$3:$B$63,2))))))</f>
        <v>326.38355467611638</v>
      </c>
      <c r="S22" s="82"/>
      <c r="T22" s="83"/>
      <c r="U22" s="81">
        <f t="shared" si="4"/>
        <v>1.0669720679709718</v>
      </c>
      <c r="V22" s="134">
        <f>R5</f>
        <v>42342</v>
      </c>
      <c r="W22" s="123"/>
      <c r="X22" s="123"/>
      <c r="Y22" s="1"/>
    </row>
    <row r="23" spans="1:25" s="12" customFormat="1" ht="19.95" customHeight="1" x14ac:dyDescent="0.25">
      <c r="A23" s="136"/>
      <c r="B23" s="137"/>
      <c r="C23" s="138"/>
      <c r="D23" s="139"/>
      <c r="E23" s="140"/>
      <c r="F23" s="141"/>
      <c r="G23" s="141"/>
      <c r="H23" s="145"/>
      <c r="I23" s="146"/>
      <c r="J23" s="146"/>
      <c r="K23" s="145"/>
      <c r="L23" s="122"/>
      <c r="M23" s="122"/>
      <c r="N23" s="77">
        <f t="shared" si="0"/>
        <v>0</v>
      </c>
      <c r="O23" s="77">
        <f t="shared" si="1"/>
        <v>0</v>
      </c>
      <c r="P23" s="77">
        <f t="shared" si="2"/>
        <v>0</v>
      </c>
      <c r="Q23" s="78" t="str">
        <f t="shared" si="3"/>
        <v/>
      </c>
      <c r="R23" s="78" t="str">
        <f>IF(OR(D23="",B23="",V23=""),"",IF(OR(C23="UM",C23="JM",C23="SM",C23="UK",C23="JK",C23="SK"),"",Q23*(IF(ABS(1900-YEAR((V23+1)-D23))&lt;29,0,(VLOOKUP((YEAR(V23)-YEAR(D23)),'Meltzer-Malone'!$A$3:$B$63,2))))))</f>
        <v/>
      </c>
      <c r="S23" s="82"/>
      <c r="T23" s="83"/>
      <c r="U23" s="81" t="str">
        <f t="shared" si="4"/>
        <v/>
      </c>
      <c r="V23" s="134">
        <f>R5</f>
        <v>42342</v>
      </c>
      <c r="W23" s="123"/>
      <c r="X23" s="123"/>
      <c r="Y23" s="1"/>
    </row>
    <row r="24" spans="1:25" s="12" customFormat="1" ht="19.95" customHeight="1" x14ac:dyDescent="0.25">
      <c r="A24" s="136" t="s">
        <v>89</v>
      </c>
      <c r="B24" s="137">
        <v>107.09</v>
      </c>
      <c r="C24" s="138" t="s">
        <v>90</v>
      </c>
      <c r="D24" s="139">
        <v>27849</v>
      </c>
      <c r="E24" s="140">
        <v>18</v>
      </c>
      <c r="F24" s="141" t="s">
        <v>128</v>
      </c>
      <c r="G24" s="141" t="s">
        <v>57</v>
      </c>
      <c r="H24" s="142">
        <v>114</v>
      </c>
      <c r="I24" s="143">
        <v>117</v>
      </c>
      <c r="J24" s="143">
        <v>120</v>
      </c>
      <c r="K24" s="142">
        <v>155</v>
      </c>
      <c r="L24" s="177" t="s">
        <v>129</v>
      </c>
      <c r="M24" s="177" t="s">
        <v>129</v>
      </c>
      <c r="N24" s="77">
        <f t="shared" si="0"/>
        <v>120</v>
      </c>
      <c r="O24" s="77">
        <f t="shared" si="1"/>
        <v>155</v>
      </c>
      <c r="P24" s="88">
        <f>IF(N24=0,0,IF(O24=0,0,SUM(N24:O24)))</f>
        <v>275</v>
      </c>
      <c r="Q24" s="78">
        <f t="shared" si="3"/>
        <v>298.51098027434847</v>
      </c>
      <c r="R24" s="78">
        <f>IF(OR(D24="",B24="",V24=""),"",IF(OR(C24="UM",C24="JM",C24="SM",C24="UK",C24="JK",C24="SK"),"",Q24*(IF(ABS(1900-YEAR((V24+1)-D24))&lt;29,0,(VLOOKUP((YEAR(V24)-YEAR(D24)),'Meltzer-Malone'!$A$3:$B$63,2))))))</f>
        <v>335.82485280864205</v>
      </c>
      <c r="S24" s="89"/>
      <c r="T24" s="90"/>
      <c r="U24" s="81">
        <f t="shared" si="4"/>
        <v>1.0854944737249035</v>
      </c>
      <c r="V24" s="134">
        <f>R5</f>
        <v>42342</v>
      </c>
      <c r="W24" s="123"/>
      <c r="X24" s="123"/>
      <c r="Y24" s="1"/>
    </row>
    <row r="25" spans="1:25" s="8" customFormat="1" ht="9" customHeight="1" x14ac:dyDescent="0.25">
      <c r="A25" s="15"/>
      <c r="B25" s="16"/>
      <c r="C25" s="17"/>
      <c r="D25" s="18"/>
      <c r="E25" s="18"/>
      <c r="F25" s="15"/>
      <c r="G25" s="15"/>
      <c r="H25" s="70"/>
      <c r="I25" s="71"/>
      <c r="J25" s="70"/>
      <c r="K25" s="70"/>
      <c r="L25" s="70"/>
      <c r="M25" s="70"/>
      <c r="N25" s="17"/>
      <c r="O25" s="17"/>
      <c r="P25" s="17"/>
      <c r="Q25" s="72"/>
      <c r="R25" s="72"/>
      <c r="S25" s="73"/>
      <c r="T25" s="9"/>
      <c r="U25" s="10"/>
    </row>
    <row r="26" spans="1:25" customFormat="1" ht="12.6" x14ac:dyDescent="0.25">
      <c r="H26" s="63"/>
      <c r="I26" s="74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25" s="7" customFormat="1" ht="13.8" x14ac:dyDescent="0.25">
      <c r="A27" s="7" t="s">
        <v>17</v>
      </c>
      <c r="B27"/>
      <c r="C27" s="202" t="s">
        <v>69</v>
      </c>
      <c r="D27" s="202"/>
      <c r="E27" s="202"/>
      <c r="F27" s="202"/>
      <c r="G27" s="49" t="s">
        <v>32</v>
      </c>
      <c r="H27" s="50">
        <v>1</v>
      </c>
      <c r="I27" s="203" t="s">
        <v>70</v>
      </c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</row>
    <row r="28" spans="1:25" s="7" customFormat="1" ht="13.8" x14ac:dyDescent="0.25">
      <c r="B28"/>
      <c r="C28" s="208"/>
      <c r="D28" s="208"/>
      <c r="E28" s="208"/>
      <c r="F28" s="208"/>
      <c r="G28" s="51" t="s">
        <v>20</v>
      </c>
      <c r="H28" s="50">
        <v>2</v>
      </c>
      <c r="I28" s="203" t="s">
        <v>71</v>
      </c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</row>
    <row r="29" spans="1:25" s="7" customFormat="1" ht="13.8" x14ac:dyDescent="0.25">
      <c r="A29" s="52" t="s">
        <v>33</v>
      </c>
      <c r="B29"/>
      <c r="C29" s="202"/>
      <c r="D29" s="202"/>
      <c r="E29" s="202"/>
      <c r="F29" s="202"/>
      <c r="G29" s="53"/>
      <c r="H29" s="50">
        <v>3</v>
      </c>
      <c r="I29" s="203" t="s">
        <v>72</v>
      </c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</row>
    <row r="30" spans="1:25" ht="13.8" x14ac:dyDescent="0.25">
      <c r="A30" s="6"/>
      <c r="B30"/>
      <c r="C30" s="202"/>
      <c r="D30" s="202"/>
      <c r="E30" s="202"/>
      <c r="F30" s="202"/>
      <c r="G30" s="34"/>
      <c r="H30" s="32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</row>
    <row r="31" spans="1:25" ht="13.8" x14ac:dyDescent="0.25">
      <c r="A31" s="7"/>
      <c r="B31"/>
      <c r="C31" s="202"/>
      <c r="D31" s="202"/>
      <c r="E31" s="202"/>
      <c r="F31" s="202"/>
      <c r="G31" s="55" t="s">
        <v>34</v>
      </c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</row>
    <row r="32" spans="1:25" ht="13.8" x14ac:dyDescent="0.25">
      <c r="C32" s="38"/>
      <c r="D32" s="33"/>
      <c r="E32" s="33"/>
      <c r="F32" s="34"/>
      <c r="G32" s="55" t="s">
        <v>35</v>
      </c>
      <c r="H32" s="202" t="s">
        <v>74</v>
      </c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</row>
    <row r="33" spans="1:20" ht="13.8" x14ac:dyDescent="0.25">
      <c r="A33" s="7" t="s">
        <v>18</v>
      </c>
      <c r="B33"/>
      <c r="C33" s="202" t="s">
        <v>76</v>
      </c>
      <c r="D33" s="202"/>
      <c r="E33" s="202"/>
      <c r="F33" s="202"/>
      <c r="G33" s="55" t="s">
        <v>36</v>
      </c>
      <c r="H33" s="202" t="s">
        <v>73</v>
      </c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</row>
    <row r="34" spans="1:20" ht="13.8" x14ac:dyDescent="0.25">
      <c r="C34" s="202" t="s">
        <v>79</v>
      </c>
      <c r="D34" s="202"/>
      <c r="E34" s="202"/>
      <c r="F34" s="202"/>
      <c r="G34" s="55"/>
      <c r="H34" s="31"/>
      <c r="I34" s="58"/>
    </row>
    <row r="35" spans="1:20" ht="13.8" x14ac:dyDescent="0.25">
      <c r="A35" s="50" t="s">
        <v>37</v>
      </c>
      <c r="B35" s="59"/>
      <c r="C35" s="202" t="s">
        <v>75</v>
      </c>
      <c r="D35" s="202"/>
      <c r="E35" s="202"/>
      <c r="F35" s="202"/>
      <c r="G35" s="55" t="s">
        <v>22</v>
      </c>
      <c r="H35" s="202" t="s">
        <v>188</v>
      </c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</row>
    <row r="36" spans="1:20" ht="13.8" x14ac:dyDescent="0.25">
      <c r="C36" s="202"/>
      <c r="D36" s="202"/>
      <c r="E36" s="202"/>
      <c r="F36" s="202"/>
      <c r="G36" s="55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</row>
    <row r="37" spans="1:20" ht="13.8" x14ac:dyDescent="0.25">
      <c r="A37" s="59" t="s">
        <v>21</v>
      </c>
      <c r="B37" s="59"/>
      <c r="C37" s="35" t="s">
        <v>48</v>
      </c>
      <c r="D37" s="36"/>
      <c r="E37" s="36"/>
      <c r="F37" s="37"/>
      <c r="G37" s="5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</row>
    <row r="38" spans="1:20" ht="13.8" x14ac:dyDescent="0.25">
      <c r="A38" s="60"/>
      <c r="B38" s="60"/>
      <c r="C38" s="61"/>
      <c r="D38" s="33"/>
      <c r="E38" s="33"/>
      <c r="F38" s="34"/>
      <c r="G38" s="5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</row>
    <row r="39" spans="1:20" ht="13.8" x14ac:dyDescent="0.25">
      <c r="C39" s="3"/>
      <c r="D39" s="4"/>
      <c r="E39" s="4"/>
      <c r="F39" s="5"/>
      <c r="G39" s="5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</row>
    <row r="40" spans="1:20" x14ac:dyDescent="0.25">
      <c r="H40" s="75"/>
      <c r="I40" s="57"/>
    </row>
  </sheetData>
  <dataConsolidate/>
  <mergeCells count="26"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C33:F33"/>
    <mergeCell ref="C34:F34"/>
    <mergeCell ref="C35:F35"/>
    <mergeCell ref="C36:F36"/>
    <mergeCell ref="I27:T27"/>
    <mergeCell ref="I28:T28"/>
    <mergeCell ref="I29:T29"/>
    <mergeCell ref="I30:T30"/>
    <mergeCell ref="H31:T31"/>
    <mergeCell ref="H32:T32"/>
    <mergeCell ref="H33:T33"/>
    <mergeCell ref="H35:T35"/>
    <mergeCell ref="H36:T36"/>
    <mergeCell ref="H37:T37"/>
    <mergeCell ref="H38:T38"/>
    <mergeCell ref="H39:T39"/>
  </mergeCells>
  <phoneticPr fontId="0" type="noConversion"/>
  <conditionalFormatting sqref="H9:M9 L10:M10 H11:M24">
    <cfRule type="cellIs" dxfId="27" priority="3" stopIfTrue="1" operator="between">
      <formula>1</formula>
      <formula>300</formula>
    </cfRule>
    <cfRule type="cellIs" dxfId="26" priority="4" stopIfTrue="1" operator="lessThanOrEqual">
      <formula>0</formula>
    </cfRule>
  </conditionalFormatting>
  <conditionalFormatting sqref="H10:K10">
    <cfRule type="cellIs" dxfId="25" priority="1" stopIfTrue="1" operator="between">
      <formula>1</formula>
      <formula>300</formula>
    </cfRule>
    <cfRule type="cellIs" dxfId="24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R19 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114"/>
  <sheetViews>
    <sheetView showGridLines="0" showRowColHeaders="0" topLeftCell="A94" zoomScaleNormal="100" workbookViewId="0">
      <selection activeCell="P109" sqref="P109"/>
    </sheetView>
  </sheetViews>
  <sheetFormatPr baseColWidth="10" defaultColWidth="8.77734375" defaultRowHeight="12.6" x14ac:dyDescent="0.25"/>
  <cols>
    <col min="1" max="1" width="4.5546875" customWidth="1"/>
    <col min="2" max="2" width="7.44140625" customWidth="1"/>
    <col min="3" max="3" width="9.5546875" style="46" customWidth="1"/>
    <col min="4" max="4" width="5.44140625" customWidth="1"/>
    <col min="5" max="5" width="11.5546875" customWidth="1"/>
    <col min="6" max="6" width="34.21875" style="11" customWidth="1"/>
    <col min="7" max="12" width="6.88671875" style="11" customWidth="1"/>
    <col min="13" max="15" width="6.88671875" style="46" customWidth="1"/>
    <col min="16" max="16" width="17.77734375" style="46" customWidth="1"/>
  </cols>
  <sheetData>
    <row r="1" spans="1:22" s="47" customFormat="1" ht="33.75" customHeight="1" x14ac:dyDescent="0.55000000000000004">
      <c r="A1" s="213" t="s">
        <v>38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22" s="47" customFormat="1" ht="27" customHeight="1" x14ac:dyDescent="0.55000000000000004">
      <c r="A2" s="214" t="str">
        <f>IF('P1'!H5&gt;0,'P1'!H5,"")</f>
        <v>Vigrestad IK</v>
      </c>
      <c r="B2" s="214"/>
      <c r="C2" s="214"/>
      <c r="D2" s="214"/>
      <c r="E2" s="214"/>
      <c r="F2" s="214" t="str">
        <f>IF('P1'!M5&gt;0,'P1'!M5,"")</f>
        <v>Vigrestadhallen</v>
      </c>
      <c r="G2" s="214"/>
      <c r="H2" s="214"/>
      <c r="I2" s="214"/>
      <c r="J2" s="214"/>
      <c r="K2" s="214"/>
      <c r="L2" s="101"/>
      <c r="M2" s="215">
        <f>IF('P1'!R5&gt;0,'P1'!R5,"")</f>
        <v>42342</v>
      </c>
      <c r="N2" s="215"/>
      <c r="O2" s="215"/>
      <c r="P2" s="215"/>
    </row>
    <row r="3" spans="1:22" ht="15.75" customHeight="1" x14ac:dyDescent="0.25">
      <c r="A3" s="39"/>
      <c r="E3" s="42"/>
    </row>
    <row r="4" spans="1:22" s="48" customFormat="1" ht="27.6" x14ac:dyDescent="0.45">
      <c r="A4" s="216" t="s">
        <v>66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</row>
    <row r="5" spans="1:22" ht="13.95" customHeight="1" x14ac:dyDescent="0.3">
      <c r="A5" s="41"/>
      <c r="B5" s="41"/>
      <c r="C5" s="107"/>
      <c r="D5" s="41"/>
      <c r="E5" s="43"/>
      <c r="F5" s="106"/>
      <c r="G5" s="106"/>
      <c r="H5" s="106"/>
      <c r="I5" s="106"/>
      <c r="J5" s="106"/>
      <c r="K5" s="106"/>
      <c r="L5" s="106"/>
      <c r="M5" s="98"/>
      <c r="N5" s="98"/>
      <c r="O5" s="98"/>
      <c r="P5" s="107"/>
    </row>
    <row r="6" spans="1:22" s="48" customFormat="1" ht="27.6" x14ac:dyDescent="0.45">
      <c r="A6" s="92">
        <v>1</v>
      </c>
      <c r="B6" s="212" t="s">
        <v>58</v>
      </c>
      <c r="C6" s="212"/>
      <c r="D6" s="212"/>
      <c r="E6" s="212"/>
      <c r="F6" s="212"/>
      <c r="G6" s="133"/>
      <c r="H6" s="133"/>
      <c r="I6" s="133"/>
      <c r="J6" s="133"/>
      <c r="K6" s="133"/>
      <c r="L6" s="133"/>
      <c r="M6" s="99"/>
      <c r="N6" s="99"/>
      <c r="O6" s="99"/>
      <c r="P6" s="108">
        <f>SUM(P7:P9)</f>
        <v>993.74578193538753</v>
      </c>
    </row>
    <row r="7" spans="1:22" s="103" customFormat="1" ht="18" x14ac:dyDescent="0.35">
      <c r="A7" s="93"/>
      <c r="B7" s="94">
        <f>IF('P1'!A12="","",'P1'!A12)</f>
        <v>105</v>
      </c>
      <c r="C7" s="97">
        <f>IF('P1'!B12="","",'P1'!B12)</f>
        <v>104.66</v>
      </c>
      <c r="D7" s="94" t="str">
        <f>IF('P1'!C12="","",'P1'!C12)</f>
        <v>M8</v>
      </c>
      <c r="E7" s="95">
        <f>IF('P1'!D12="","",'P1'!D12)</f>
        <v>16227</v>
      </c>
      <c r="F7" s="96" t="str">
        <f>IF('P1'!F12="","",'P1'!F12)</f>
        <v>Jan Nystrøm</v>
      </c>
      <c r="G7" s="100">
        <f>IF('P1'!H12=0,"",'P1'!H12)</f>
        <v>67</v>
      </c>
      <c r="H7" s="100">
        <f>IF('P1'!I12=0,"",'P1'!I12)</f>
        <v>-70</v>
      </c>
      <c r="I7" s="100">
        <f>IF('P1'!J12=0,"",'P1'!J12)</f>
        <v>-70</v>
      </c>
      <c r="J7" s="100">
        <f>IF('P1'!K12=0,"",'P1'!K12)</f>
        <v>85</v>
      </c>
      <c r="K7" s="100">
        <f>IF('P1'!L12=0,"",'P1'!L12)</f>
        <v>88</v>
      </c>
      <c r="L7" s="100">
        <f>IF('P1'!M12=0,"",'P1'!M12)</f>
        <v>-90</v>
      </c>
      <c r="M7" s="100">
        <f>IF('P1'!N12=0,"",'P1'!N12)</f>
        <v>67</v>
      </c>
      <c r="N7" s="100">
        <f>IF('P1'!O12=0,"",'P1'!O12)</f>
        <v>88</v>
      </c>
      <c r="O7" s="100">
        <f>IF('P1'!P12=0,"",'P1'!P12)</f>
        <v>155</v>
      </c>
      <c r="P7" s="132">
        <f>IF('P1'!R12=0,"",'P1'!R12)</f>
        <v>339.51283836367844</v>
      </c>
    </row>
    <row r="8" spans="1:22" s="102" customFormat="1" ht="18" x14ac:dyDescent="0.35">
      <c r="A8" s="93"/>
      <c r="B8" s="94">
        <f>IF('P1'!A14="","",'P1'!A14)</f>
        <v>85</v>
      </c>
      <c r="C8" s="97">
        <f>IF('P1'!B14="","",'P1'!B14)</f>
        <v>82.64</v>
      </c>
      <c r="D8" s="94" t="str">
        <f>IF('P1'!C14="","",'P1'!C14)</f>
        <v>M9</v>
      </c>
      <c r="E8" s="95">
        <f>IF('P1'!D14="","",'P1'!D14)</f>
        <v>14143</v>
      </c>
      <c r="F8" s="96" t="str">
        <f>IF('P1'!F14="","",'P1'!F14)</f>
        <v>Johan Nystrøm</v>
      </c>
      <c r="G8" s="100">
        <f>IF('P1'!H14=0,"",'P1'!H14)</f>
        <v>55</v>
      </c>
      <c r="H8" s="100">
        <f>IF('P1'!I14=0,"",'P1'!I14)</f>
        <v>56</v>
      </c>
      <c r="I8" s="100">
        <f>IF('P1'!J14=0,"",'P1'!J14)</f>
        <v>-57</v>
      </c>
      <c r="J8" s="100">
        <f>IF('P1'!K14=0,"",'P1'!K14)</f>
        <v>65</v>
      </c>
      <c r="K8" s="100">
        <f>IF('P1'!L14=0,"",'P1'!L14)</f>
        <v>-67</v>
      </c>
      <c r="L8" s="100">
        <f>IF('P1'!M14=0,"",'P1'!M14)</f>
        <v>67</v>
      </c>
      <c r="M8" s="100">
        <f>IF('P1'!N14=0,"",'P1'!N14)</f>
        <v>56</v>
      </c>
      <c r="N8" s="100">
        <f>IF('P1'!O14=0,"",'P1'!O14)</f>
        <v>67</v>
      </c>
      <c r="O8" s="100">
        <f>IF('P1'!P14=0,"",'P1'!P14)</f>
        <v>123</v>
      </c>
      <c r="P8" s="132">
        <f>IF('P1'!R14=0,"",'P1'!R14)</f>
        <v>335.61673051569926</v>
      </c>
      <c r="V8" s="102" t="s">
        <v>20</v>
      </c>
    </row>
    <row r="9" spans="1:22" s="102" customFormat="1" ht="18" x14ac:dyDescent="0.35">
      <c r="A9" s="93"/>
      <c r="B9" s="94">
        <f>IF('P1'!A18="","",'P1'!A18)</f>
        <v>105</v>
      </c>
      <c r="C9" s="97">
        <f>IF('P1'!B18="","",'P1'!B18)</f>
        <v>104.1</v>
      </c>
      <c r="D9" s="94" t="str">
        <f>IF('P1'!C18="","",'P1'!C18)</f>
        <v>M2</v>
      </c>
      <c r="E9" s="95">
        <f>IF('P1'!D18="","",'P1'!D18)</f>
        <v>26790</v>
      </c>
      <c r="F9" s="96" t="str">
        <f>IF('P1'!F18="","",'P1'!F18)</f>
        <v>Ronny Fevåg</v>
      </c>
      <c r="G9" s="100">
        <f>IF('P1'!H18=0,"",'P1'!H18)</f>
        <v>106</v>
      </c>
      <c r="H9" s="100">
        <f>IF('P1'!I18=0,"",'P1'!I18)</f>
        <v>-110</v>
      </c>
      <c r="I9" s="100">
        <f>IF('P1'!J18=0,"",'P1'!J18)</f>
        <v>-110</v>
      </c>
      <c r="J9" s="100">
        <f>IF('P1'!K18=0,"",'P1'!K18)</f>
        <v>135</v>
      </c>
      <c r="K9" s="100">
        <f>IF('P1'!L18=0,"",'P1'!L18)</f>
        <v>140</v>
      </c>
      <c r="L9" s="100">
        <f>IF('P1'!M18=0,"",'P1'!M18)</f>
        <v>145</v>
      </c>
      <c r="M9" s="100">
        <f>IF('P1'!N18=0,"",'P1'!N18)</f>
        <v>106</v>
      </c>
      <c r="N9" s="100">
        <f>IF('P1'!O18=0,"",'P1'!O18)</f>
        <v>145</v>
      </c>
      <c r="O9" s="100">
        <f>IF('P1'!P18=0,"",'P1'!P18)</f>
        <v>251</v>
      </c>
      <c r="P9" s="132">
        <f>IF('P1'!R18=0,"",'P1'!R18)</f>
        <v>318.61621305600977</v>
      </c>
    </row>
    <row r="10" spans="1:22" s="105" customFormat="1" ht="28.2" x14ac:dyDescent="0.5">
      <c r="A10" s="92">
        <v>2</v>
      </c>
      <c r="B10" s="212" t="s">
        <v>56</v>
      </c>
      <c r="C10" s="212"/>
      <c r="D10" s="212"/>
      <c r="E10" s="212"/>
      <c r="F10" s="212"/>
      <c r="G10" s="133"/>
      <c r="H10" s="133"/>
      <c r="I10" s="133"/>
      <c r="J10" s="133"/>
      <c r="K10" s="133"/>
      <c r="L10" s="133"/>
      <c r="M10" s="99"/>
      <c r="N10" s="99"/>
      <c r="O10" s="99"/>
      <c r="P10" s="108">
        <f>SUM(P11:P13)</f>
        <v>964.60989114957556</v>
      </c>
    </row>
    <row r="11" spans="1:22" s="103" customFormat="1" ht="18" x14ac:dyDescent="0.35">
      <c r="A11" s="93"/>
      <c r="B11" s="94">
        <f>IF('P1'!A10="","",'P1'!A10)</f>
        <v>94</v>
      </c>
      <c r="C11" s="97">
        <f>IF('P1'!B10="","",'P1'!B10)</f>
        <v>87.43</v>
      </c>
      <c r="D11" s="94" t="str">
        <f>IF('P1'!C10="","",'P1'!C10)</f>
        <v>M5</v>
      </c>
      <c r="E11" s="95">
        <f>IF('P1'!D10="","",'P1'!D10)</f>
        <v>22098</v>
      </c>
      <c r="F11" s="96" t="str">
        <f>IF('P1'!F10="","",'P1'!F10)</f>
        <v>Lars Hage</v>
      </c>
      <c r="G11" s="100">
        <f>IF('P1'!H10=0,"",'P1'!H10)</f>
        <v>80</v>
      </c>
      <c r="H11" s="100">
        <f>IF('P1'!I10=0,"",'P1'!I10)</f>
        <v>-85</v>
      </c>
      <c r="I11" s="100">
        <f>IF('P1'!J10=0,"",'P1'!J10)</f>
        <v>-85</v>
      </c>
      <c r="J11" s="100">
        <f>IF('P1'!K10=0,"",'P1'!K10)</f>
        <v>105</v>
      </c>
      <c r="K11" s="100">
        <f>IF('P1'!L10=0,"",'P1'!L10)</f>
        <v>-109</v>
      </c>
      <c r="L11" s="100">
        <f>IF('P1'!M10=0,"",'P1'!M10)</f>
        <v>109</v>
      </c>
      <c r="M11" s="100">
        <f>IF('P1'!N10=0,"",'P1'!N10)</f>
        <v>80</v>
      </c>
      <c r="N11" s="100">
        <f>IF('P1'!O10=0,"",'P1'!O10)</f>
        <v>109</v>
      </c>
      <c r="O11" s="100">
        <f>IF('P1'!P10=0,"",'P1'!P10)</f>
        <v>189</v>
      </c>
      <c r="P11" s="132">
        <f>IF('P1'!R10=0,"",'P1'!R10)</f>
        <v>300.76353299596832</v>
      </c>
    </row>
    <row r="12" spans="1:22" s="102" customFormat="1" ht="18" x14ac:dyDescent="0.35">
      <c r="A12" s="93"/>
      <c r="B12" s="94">
        <f>IF('P1'!A16="","",'P1'!A16)</f>
        <v>94</v>
      </c>
      <c r="C12" s="97">
        <f>IF('P1'!B16="","",'P1'!B16)</f>
        <v>88.77</v>
      </c>
      <c r="D12" s="94" t="str">
        <f>IF('P1'!C16="","",'P1'!C16)</f>
        <v>M2</v>
      </c>
      <c r="E12" s="95">
        <f>IF('P1'!D16="","",'P1'!D16)</f>
        <v>26870</v>
      </c>
      <c r="F12" s="96" t="str">
        <f>IF('P1'!F16="","",'P1'!F16)</f>
        <v>Vegar Olsen</v>
      </c>
      <c r="G12" s="100">
        <f>IF('P1'!H16=0,"",'P1'!H16)</f>
        <v>97</v>
      </c>
      <c r="H12" s="100">
        <f>IF('P1'!I16=0,"",'P1'!I16)</f>
        <v>101</v>
      </c>
      <c r="I12" s="100">
        <f>IF('P1'!J16=0,"",'P1'!J16)</f>
        <v>104</v>
      </c>
      <c r="J12" s="100">
        <f>IF('P1'!K16=0,"",'P1'!K16)</f>
        <v>107</v>
      </c>
      <c r="K12" s="100">
        <f>IF('P1'!L16=0,"",'P1'!L16)</f>
        <v>112</v>
      </c>
      <c r="L12" s="100">
        <f>IF('P1'!M16=0,"",'P1'!M16)</f>
        <v>116</v>
      </c>
      <c r="M12" s="100">
        <f>IF('P1'!N16=0,"",'P1'!N16)</f>
        <v>104</v>
      </c>
      <c r="N12" s="100">
        <f>IF('P1'!O16=0,"",'P1'!O16)</f>
        <v>116</v>
      </c>
      <c r="O12" s="100">
        <f>IF('P1'!P16=0,"",'P1'!P16)</f>
        <v>220</v>
      </c>
      <c r="P12" s="132">
        <f>IF('P1'!R16=0,"",'P1'!R16)</f>
        <v>298.15939076172162</v>
      </c>
    </row>
    <row r="13" spans="1:22" s="102" customFormat="1" ht="18" x14ac:dyDescent="0.35">
      <c r="A13" s="93"/>
      <c r="B13" s="94">
        <f>IF('P1'!A21="","",'P1'!A21)</f>
        <v>77</v>
      </c>
      <c r="C13" s="97">
        <f>IF('P1'!B21="","",'P1'!B21)</f>
        <v>76.19</v>
      </c>
      <c r="D13" s="94" t="str">
        <f>IF('P1'!C21="","",'P1'!C21)</f>
        <v>M4</v>
      </c>
      <c r="E13" s="95">
        <f>IF('P1'!D21="","",'P1'!D21)</f>
        <v>23475</v>
      </c>
      <c r="F13" s="167" t="str">
        <f>IF('P1'!F21="","",'P1'!F21)</f>
        <v>Atle Rønning Kauppinen</v>
      </c>
      <c r="G13" s="100">
        <f>IF('P1'!H21=0,"",'P1'!H21)</f>
        <v>95</v>
      </c>
      <c r="H13" s="100">
        <f>IF('P1'!I21=0,"",'P1'!I21)</f>
        <v>100</v>
      </c>
      <c r="I13" s="100">
        <f>IF('P1'!J21=0,"",'P1'!J21)</f>
        <v>-102</v>
      </c>
      <c r="J13" s="100">
        <f>IF('P1'!K21=0,"",'P1'!K21)</f>
        <v>125</v>
      </c>
      <c r="K13" s="100">
        <f>IF('P1'!L21=0,"",'P1'!L21)</f>
        <v>130</v>
      </c>
      <c r="L13" s="100">
        <f>IF('P1'!M21=0,"",'P1'!M21)</f>
        <v>-133</v>
      </c>
      <c r="M13" s="100">
        <f>IF('P1'!N21=0,"",'P1'!N21)</f>
        <v>100</v>
      </c>
      <c r="N13" s="100">
        <f>IF('P1'!O21=0,"",'P1'!O21)</f>
        <v>130</v>
      </c>
      <c r="O13" s="100">
        <f>IF('P1'!P21=0,"",'P1'!P21)</f>
        <v>230</v>
      </c>
      <c r="P13" s="132">
        <f>IF('P1'!R21=0,"",'P1'!R21)</f>
        <v>365.68696739188562</v>
      </c>
    </row>
    <row r="14" spans="1:22" s="105" customFormat="1" ht="28.2" x14ac:dyDescent="0.5">
      <c r="A14" s="92">
        <v>3</v>
      </c>
      <c r="B14" s="212" t="s">
        <v>55</v>
      </c>
      <c r="C14" s="212"/>
      <c r="D14" s="212"/>
      <c r="E14" s="212"/>
      <c r="F14" s="212"/>
      <c r="G14" s="133"/>
      <c r="H14" s="133"/>
      <c r="I14" s="133"/>
      <c r="J14" s="133"/>
      <c r="K14" s="133"/>
      <c r="L14" s="133"/>
      <c r="M14" s="99"/>
      <c r="N14" s="99"/>
      <c r="O14" s="99"/>
      <c r="P14" s="108">
        <f>IF(P15="",SUM(P15:P18),(SUM(P15:P18)-MIN(P15:P18)))</f>
        <v>944.0314200075627</v>
      </c>
    </row>
    <row r="15" spans="1:22" s="103" customFormat="1" ht="18" x14ac:dyDescent="0.35">
      <c r="A15" s="93"/>
      <c r="B15" s="94">
        <f>IF('P1'!A9="","",'P1'!A9)</f>
        <v>94</v>
      </c>
      <c r="C15" s="97">
        <f>IF('P1'!B9="","",'P1'!B9)</f>
        <v>91.36</v>
      </c>
      <c r="D15" s="94" t="str">
        <f>IF('P1'!C9="","",'P1'!C9)</f>
        <v>M9</v>
      </c>
      <c r="E15" s="95">
        <f>IF('P1'!D9="","",'P1'!D9)</f>
        <v>14761</v>
      </c>
      <c r="F15" s="96" t="str">
        <f>IF('P1'!F9="","",'P1'!F9)</f>
        <v>Roald Bjerkholt</v>
      </c>
      <c r="G15" s="100">
        <f>IF('P1'!H9=0,"",'P1'!H9)</f>
        <v>50</v>
      </c>
      <c r="H15" s="100">
        <f>IF('P1'!I9=0,"",'P1'!I9)</f>
        <v>-52</v>
      </c>
      <c r="I15" s="100">
        <f>IF('P1'!J9=0,"",'P1'!J9)</f>
        <v>-52</v>
      </c>
      <c r="J15" s="100">
        <f>IF('P1'!K9=0,"",'P1'!K9)</f>
        <v>-60</v>
      </c>
      <c r="K15" s="100">
        <f>IF('P1'!L9=0,"",'P1'!L9)</f>
        <v>60</v>
      </c>
      <c r="L15" s="100">
        <f>IF('P1'!M9=0,"",'P1'!M9)</f>
        <v>62</v>
      </c>
      <c r="M15" s="100">
        <f>IF('P1'!N9=0,"",'P1'!N9)</f>
        <v>50</v>
      </c>
      <c r="N15" s="100">
        <f>IF('P1'!O9=0,"",'P1'!O9)</f>
        <v>62</v>
      </c>
      <c r="O15" s="100">
        <f>IF('P1'!P9=0,"",'P1'!P9)</f>
        <v>112</v>
      </c>
      <c r="P15" s="132">
        <f>IF('P1'!R9=0,"",'P1'!R9)</f>
        <v>277.11464943221659</v>
      </c>
    </row>
    <row r="16" spans="1:22" s="102" customFormat="1" ht="18" x14ac:dyDescent="0.35">
      <c r="A16" s="93"/>
      <c r="B16" s="94">
        <f>IF('P1'!A13="","",'P1'!A13)</f>
        <v>105</v>
      </c>
      <c r="C16" s="97">
        <f>IF('P1'!B13="","",'P1'!B13)</f>
        <v>94.37</v>
      </c>
      <c r="D16" s="94" t="str">
        <f>IF('P1'!C13="","",'P1'!C13)</f>
        <v>M6</v>
      </c>
      <c r="E16" s="95">
        <f>IF('P1'!D13="","",'P1'!D13)</f>
        <v>18809</v>
      </c>
      <c r="F16" s="96" t="str">
        <f>IF('P1'!F13="","",'P1'!F13)</f>
        <v>Terje Grimstad</v>
      </c>
      <c r="G16" s="100">
        <f>IF('P1'!H13=0,"",'P1'!H13)</f>
        <v>70</v>
      </c>
      <c r="H16" s="100">
        <f>IF('P1'!I13=0,"",'P1'!I13)</f>
        <v>-74</v>
      </c>
      <c r="I16" s="100">
        <f>IF('P1'!J13=0,"",'P1'!J13)</f>
        <v>-74</v>
      </c>
      <c r="J16" s="100">
        <f>IF('P1'!K13=0,"",'P1'!K13)</f>
        <v>90</v>
      </c>
      <c r="K16" s="100">
        <f>IF('P1'!L13=0,"",'P1'!L13)</f>
        <v>95</v>
      </c>
      <c r="L16" s="100">
        <f>IF('P1'!M13=0,"",'P1'!M13)</f>
        <v>100</v>
      </c>
      <c r="M16" s="100">
        <f>IF('P1'!N13=0,"",'P1'!N13)</f>
        <v>70</v>
      </c>
      <c r="N16" s="100">
        <f>IF('P1'!O13=0,"",'P1'!O13)</f>
        <v>100</v>
      </c>
      <c r="O16" s="100">
        <f>IF('P1'!P13=0,"",'P1'!P13)</f>
        <v>170</v>
      </c>
      <c r="P16" s="132">
        <f>IF('P1'!R13=0,"",'P1'!R13)</f>
        <v>311.3398413471852</v>
      </c>
    </row>
    <row r="17" spans="1:16" s="102" customFormat="1" ht="18" x14ac:dyDescent="0.35">
      <c r="A17" s="93"/>
      <c r="B17" s="94">
        <f>IF('P1'!A19="","",'P1'!A19)</f>
        <v>85</v>
      </c>
      <c r="C17" s="97">
        <f>IF('P1'!B19="","",'P1'!B19)</f>
        <v>83.7</v>
      </c>
      <c r="D17" s="94" t="str">
        <f>IF('P1'!C19="","",'P1'!C19)</f>
        <v>M2</v>
      </c>
      <c r="E17" s="95">
        <f>IF('P1'!D19="","",'P1'!D19)</f>
        <v>26002</v>
      </c>
      <c r="F17" s="96" t="str">
        <f>IF('P1'!F19="","",'P1'!F19)</f>
        <v>Thorkild Larsen</v>
      </c>
      <c r="G17" s="100">
        <f>IF('P1'!H19=0,"",'P1'!H19)</f>
        <v>93</v>
      </c>
      <c r="H17" s="100">
        <f>IF('P1'!I19=0,"",'P1'!I19)</f>
        <v>95</v>
      </c>
      <c r="I17" s="100">
        <f>IF('P1'!J19=0,"",'P1'!J19)</f>
        <v>98</v>
      </c>
      <c r="J17" s="100">
        <f>IF('P1'!K19=0,"",'P1'!K19)</f>
        <v>110</v>
      </c>
      <c r="K17" s="100">
        <f>IF('P1'!L19=0,"",'P1'!L19)</f>
        <v>115</v>
      </c>
      <c r="L17" s="100">
        <f>IF('P1'!M19=0,"",'P1'!M19)</f>
        <v>117</v>
      </c>
      <c r="M17" s="100">
        <f>IF('P1'!N19=0,"",'P1'!N19)</f>
        <v>98</v>
      </c>
      <c r="N17" s="100">
        <f>IF('P1'!O19=0,"",'P1'!O19)</f>
        <v>117</v>
      </c>
      <c r="O17" s="100">
        <f>IF('P1'!P19=0,"",'P1'!P19)</f>
        <v>215</v>
      </c>
      <c r="P17" s="132">
        <f>IF('P1'!R19=0,"",'P1'!R19)</f>
        <v>306.30802398426113</v>
      </c>
    </row>
    <row r="18" spans="1:16" s="102" customFormat="1" ht="18" x14ac:dyDescent="0.35">
      <c r="A18" s="93"/>
      <c r="B18" s="94" t="str">
        <f>IF('P1'!A22="","",'P1'!A22)</f>
        <v>+105</v>
      </c>
      <c r="C18" s="97">
        <f>IF('P1'!B22="","",'P1'!B22)</f>
        <v>113.05</v>
      </c>
      <c r="D18" s="94" t="str">
        <f>IF('P1'!C22="","",'P1'!C22)</f>
        <v>M8</v>
      </c>
      <c r="E18" s="95">
        <f>IF('P1'!D22="","",'P1'!D22)</f>
        <v>16053</v>
      </c>
      <c r="F18" s="96" t="str">
        <f>IF('P1'!F22="","",'P1'!F22)</f>
        <v>Kolbjørn Bjerkholt</v>
      </c>
      <c r="G18" s="100">
        <f>IF('P1'!H22=0,"",'P1'!H22)</f>
        <v>60</v>
      </c>
      <c r="H18" s="100">
        <f>IF('P1'!I22=0,"",'P1'!I22)</f>
        <v>-63</v>
      </c>
      <c r="I18" s="100">
        <f>IF('P1'!J22=0,"",'P1'!J22)</f>
        <v>63</v>
      </c>
      <c r="J18" s="100">
        <f>IF('P1'!K22=0,"",'P1'!K22)</f>
        <v>80</v>
      </c>
      <c r="K18" s="100">
        <f>IF('P1'!L22=0,"",'P1'!L22)</f>
        <v>84</v>
      </c>
      <c r="L18" s="100">
        <f>IF('P1'!M22=0,"",'P1'!M22)</f>
        <v>86</v>
      </c>
      <c r="M18" s="100">
        <f>IF('P1'!N22=0,"",'P1'!N22)</f>
        <v>63</v>
      </c>
      <c r="N18" s="100">
        <f>IF('P1'!O22=0,"",'P1'!O22)</f>
        <v>86</v>
      </c>
      <c r="O18" s="100">
        <f>IF('P1'!P22=0,"",'P1'!P22)</f>
        <v>149</v>
      </c>
      <c r="P18" s="132">
        <f>IF('P1'!R22=0,"",'P1'!R22)</f>
        <v>326.38355467611638</v>
      </c>
    </row>
    <row r="19" spans="1:16" s="105" customFormat="1" ht="28.2" x14ac:dyDescent="0.5">
      <c r="A19" s="92">
        <v>4</v>
      </c>
      <c r="B19" s="212" t="s">
        <v>57</v>
      </c>
      <c r="C19" s="212"/>
      <c r="D19" s="212"/>
      <c r="E19" s="212"/>
      <c r="F19" s="212"/>
      <c r="G19" s="133"/>
      <c r="H19" s="133"/>
      <c r="I19" s="133"/>
      <c r="J19" s="133"/>
      <c r="K19" s="133"/>
      <c r="L19" s="133"/>
      <c r="M19" s="99"/>
      <c r="N19" s="99"/>
      <c r="O19" s="99"/>
      <c r="P19" s="108">
        <f>SUM(P20:P22)</f>
        <v>863.61435587004905</v>
      </c>
    </row>
    <row r="20" spans="1:16" s="103" customFormat="1" ht="18" x14ac:dyDescent="0.35">
      <c r="A20" s="93"/>
      <c r="B20" s="94" t="str">
        <f>IF('P1'!A11="","",'P1'!A11)</f>
        <v>+105</v>
      </c>
      <c r="C20" s="97">
        <f>IF('P1'!B11="","",'P1'!B11)</f>
        <v>107.35</v>
      </c>
      <c r="D20" s="94" t="str">
        <f>IF('P1'!C11="","",'P1'!C11)</f>
        <v>M1</v>
      </c>
      <c r="E20" s="95">
        <f>IF('P1'!D11="","",'P1'!D11)</f>
        <v>29420</v>
      </c>
      <c r="F20" s="96" t="str">
        <f>IF('P1'!F11="","",'P1'!F11)</f>
        <v>Michal Daae</v>
      </c>
      <c r="G20" s="100">
        <f>IF('P1'!H11=0,"",'P1'!H11)</f>
        <v>82</v>
      </c>
      <c r="H20" s="100">
        <f>IF('P1'!I11=0,"",'P1'!I11)</f>
        <v>-86</v>
      </c>
      <c r="I20" s="100">
        <f>IF('P1'!J11=0,"",'P1'!J11)</f>
        <v>86</v>
      </c>
      <c r="J20" s="100">
        <f>IF('P1'!K11=0,"",'P1'!K11)</f>
        <v>102</v>
      </c>
      <c r="K20" s="100">
        <f>IF('P1'!L11=0,"",'P1'!L11)</f>
        <v>107</v>
      </c>
      <c r="L20" s="100">
        <f>IF('P1'!M11=0,"",'P1'!M11)</f>
        <v>111</v>
      </c>
      <c r="M20" s="100">
        <f>IF('P1'!N11=0,"",'P1'!N11)</f>
        <v>86</v>
      </c>
      <c r="N20" s="100">
        <f>IF('P1'!O11=0,"",'P1'!O11)</f>
        <v>111</v>
      </c>
      <c r="O20" s="100">
        <f>IF('P1'!P11=0,"",'P1'!P11)</f>
        <v>197</v>
      </c>
      <c r="P20" s="132">
        <f>IF('P1'!R11=0,"",'P1'!R11)</f>
        <v>229.05257300010064</v>
      </c>
    </row>
    <row r="21" spans="1:16" s="102" customFormat="1" ht="18" x14ac:dyDescent="0.35">
      <c r="A21" s="93"/>
      <c r="B21" s="94">
        <f>IF('P1'!A17="","",'P1'!A17)</f>
        <v>105</v>
      </c>
      <c r="C21" s="97">
        <f>IF('P1'!B17="","",'P1'!B17)</f>
        <v>96.79</v>
      </c>
      <c r="D21" s="94" t="str">
        <f>IF('P1'!C17="","",'P1'!C17)</f>
        <v>M4</v>
      </c>
      <c r="E21" s="95">
        <f>IF('P1'!D17="","",'P1'!D17)</f>
        <v>22864</v>
      </c>
      <c r="F21" s="96" t="str">
        <f>IF('P1'!F17="","",'P1'!F17)</f>
        <v>Petter N. Sæterdal</v>
      </c>
      <c r="G21" s="100">
        <f>IF('P1'!H17=0,"",'P1'!H17)</f>
        <v>90</v>
      </c>
      <c r="H21" s="100">
        <f>IF('P1'!I17=0,"",'P1'!I17)</f>
        <v>-95</v>
      </c>
      <c r="I21" s="100" t="str">
        <f>IF('P1'!J17=0,"",'P1'!J17)</f>
        <v>-</v>
      </c>
      <c r="J21" s="100">
        <f>IF('P1'!K17=0,"",'P1'!K17)</f>
        <v>110</v>
      </c>
      <c r="K21" s="100">
        <f>IF('P1'!L17=0,"",'P1'!L17)</f>
        <v>115</v>
      </c>
      <c r="L21" s="100" t="str">
        <f>IF('P1'!M17=0,"",'P1'!M17)</f>
        <v>-</v>
      </c>
      <c r="M21" s="100">
        <f>IF('P1'!N17=0,"",'P1'!N17)</f>
        <v>90</v>
      </c>
      <c r="N21" s="100">
        <f>IF('P1'!O17=0,"",'P1'!O17)</f>
        <v>115</v>
      </c>
      <c r="O21" s="100">
        <f>IF('P1'!P17=0,"",'P1'!P17)</f>
        <v>205</v>
      </c>
      <c r="P21" s="132">
        <f>IF('P1'!R17=0,"",'P1'!R17)</f>
        <v>298.7369300613064</v>
      </c>
    </row>
    <row r="22" spans="1:16" s="102" customFormat="1" ht="18" x14ac:dyDescent="0.35">
      <c r="A22" s="93"/>
      <c r="B22" s="94" t="str">
        <f>IF('P1'!A24="","",'P1'!A24)</f>
        <v>+105</v>
      </c>
      <c r="C22" s="97">
        <f>IF('P1'!B24="","",'P1'!B24)</f>
        <v>107.09</v>
      </c>
      <c r="D22" s="94" t="str">
        <f>IF('P1'!C24="","",'P1'!C24)</f>
        <v>M1</v>
      </c>
      <c r="E22" s="95">
        <f>IF('P1'!D24="","",'P1'!D24)</f>
        <v>27849</v>
      </c>
      <c r="F22" s="96" t="str">
        <f>IF('P1'!F24="","",'P1'!F24)</f>
        <v>Børge Aadland</v>
      </c>
      <c r="G22" s="100">
        <f>IF('P1'!H24=0,"",'P1'!H24)</f>
        <v>114</v>
      </c>
      <c r="H22" s="100">
        <f>IF('P1'!I24=0,"",'P1'!I24)</f>
        <v>117</v>
      </c>
      <c r="I22" s="100">
        <f>IF('P1'!J24=0,"",'P1'!J24)</f>
        <v>120</v>
      </c>
      <c r="J22" s="100">
        <f>IF('P1'!K24=0,"",'P1'!K24)</f>
        <v>155</v>
      </c>
      <c r="K22" s="100" t="str">
        <f>IF('P1'!L24=0,"",'P1'!L24)</f>
        <v>-</v>
      </c>
      <c r="L22" s="100" t="str">
        <f>IF('P1'!M24=0,"",'P1'!M24)</f>
        <v>-</v>
      </c>
      <c r="M22" s="100">
        <f>IF('P1'!N24=0,"",'P1'!N24)</f>
        <v>120</v>
      </c>
      <c r="N22" s="100">
        <f>IF('P1'!O24=0,"",'P1'!O24)</f>
        <v>155</v>
      </c>
      <c r="O22" s="100">
        <f>IF('P1'!P24=0,"",'P1'!P24)</f>
        <v>275</v>
      </c>
      <c r="P22" s="132">
        <f>IF('P1'!R24=0,"",'P1'!R24)</f>
        <v>335.82485280864205</v>
      </c>
    </row>
    <row r="23" spans="1:16" ht="13.95" customHeight="1" x14ac:dyDescent="0.3">
      <c r="A23" s="41"/>
      <c r="B23" s="41"/>
      <c r="C23" s="107"/>
      <c r="D23" s="41"/>
      <c r="E23" s="43"/>
      <c r="F23" s="106"/>
      <c r="G23" s="106"/>
      <c r="H23" s="106"/>
      <c r="I23" s="106"/>
      <c r="J23" s="106"/>
      <c r="K23" s="106"/>
      <c r="L23" s="106"/>
      <c r="M23" s="98"/>
      <c r="N23" s="98"/>
      <c r="O23" s="98"/>
      <c r="P23" s="107"/>
    </row>
    <row r="24" spans="1:16" s="48" customFormat="1" ht="27.6" x14ac:dyDescent="0.45">
      <c r="A24" s="216" t="s">
        <v>49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</row>
    <row r="25" spans="1:16" ht="13.95" customHeight="1" x14ac:dyDescent="0.3">
      <c r="A25" s="41"/>
      <c r="B25" s="41"/>
      <c r="C25" s="107"/>
      <c r="D25" s="41"/>
      <c r="E25" s="43"/>
      <c r="F25" s="106"/>
      <c r="G25" s="106"/>
      <c r="H25" s="106"/>
      <c r="I25" s="106"/>
      <c r="J25" s="106"/>
      <c r="K25" s="106"/>
      <c r="L25" s="106"/>
      <c r="M25" s="98"/>
      <c r="N25" s="98"/>
      <c r="O25" s="98"/>
      <c r="P25" s="107"/>
    </row>
    <row r="26" spans="1:16" s="105" customFormat="1" ht="28.2" x14ac:dyDescent="0.5">
      <c r="A26" s="92">
        <v>1</v>
      </c>
      <c r="B26" s="212" t="s">
        <v>60</v>
      </c>
      <c r="C26" s="212"/>
      <c r="D26" s="212"/>
      <c r="E26" s="212"/>
      <c r="F26" s="212"/>
      <c r="G26" s="133"/>
      <c r="H26" s="133"/>
      <c r="I26" s="133"/>
      <c r="J26" s="133"/>
      <c r="K26" s="133"/>
      <c r="L26" s="133"/>
      <c r="M26" s="99"/>
      <c r="N26" s="99"/>
      <c r="O26" s="99"/>
      <c r="P26" s="108">
        <f>SUM(P27:P29)</f>
        <v>715.92747086749387</v>
      </c>
    </row>
    <row r="27" spans="1:16" s="102" customFormat="1" ht="18" x14ac:dyDescent="0.35">
      <c r="A27" s="93"/>
      <c r="B27" s="94">
        <f>IF('P2'!A10="","",'P2'!A10)</f>
        <v>50</v>
      </c>
      <c r="C27" s="97">
        <f>IF('P2'!B10="","",'P2'!B10)</f>
        <v>47.72</v>
      </c>
      <c r="D27" s="94" t="str">
        <f>IF('P2'!C10="","",'P2'!C10)</f>
        <v>UM</v>
      </c>
      <c r="E27" s="95">
        <f>IF('P2'!D10="","",'P2'!D10)</f>
        <v>37220</v>
      </c>
      <c r="F27" s="96" t="str">
        <f>IF('P2'!F10="","",'P2'!F10)</f>
        <v>Aron Süssmann</v>
      </c>
      <c r="G27" s="100">
        <f>IF('P2'!H10=0,"",'P2'!H10)</f>
        <v>48</v>
      </c>
      <c r="H27" s="100">
        <f>IF('P2'!I10=0,"",'P2'!I10)</f>
        <v>-52</v>
      </c>
      <c r="I27" s="100">
        <f>IF('P2'!J10=0,"",'P2'!J10)</f>
        <v>52</v>
      </c>
      <c r="J27" s="100">
        <f>IF('P2'!K10=0,"",'P2'!K10)</f>
        <v>58</v>
      </c>
      <c r="K27" s="100">
        <f>IF('P2'!L10=0,"",'P2'!L10)</f>
        <v>62</v>
      </c>
      <c r="L27" s="100">
        <f>IF('P2'!M10=0,"",'P2'!M10)</f>
        <v>-65</v>
      </c>
      <c r="M27" s="100">
        <f>IF('P2'!N10=0,"",'P2'!N10)</f>
        <v>52</v>
      </c>
      <c r="N27" s="100">
        <f>IF('P2'!O10=0,"",'P2'!O10)</f>
        <v>62</v>
      </c>
      <c r="O27" s="100">
        <f>IF('P2'!P10=0,"",'P2'!P10)</f>
        <v>114</v>
      </c>
      <c r="P27" s="97">
        <f>IF('P2'!Q10=0,"",'P2'!Q10)</f>
        <v>203.48785051263047</v>
      </c>
    </row>
    <row r="28" spans="1:16" s="102" customFormat="1" ht="18" x14ac:dyDescent="0.35">
      <c r="A28" s="93"/>
      <c r="B28" s="94">
        <f>IF('P2'!A16="","",'P2'!A16)</f>
        <v>85</v>
      </c>
      <c r="C28" s="97">
        <f>IF('P2'!B16="","",'P2'!B16)</f>
        <v>83.57</v>
      </c>
      <c r="D28" s="94" t="str">
        <f>IF('P2'!C16="","",'P2'!C16)</f>
        <v>UM</v>
      </c>
      <c r="E28" s="95">
        <f>IF('P2'!D16="","",'P2'!D16)</f>
        <v>35949</v>
      </c>
      <c r="F28" s="96" t="str">
        <f>IF('P2'!F16="","",'P2'!F16)</f>
        <v>Izak Süssmann</v>
      </c>
      <c r="G28" s="100">
        <f>IF('P2'!H16=0,"",'P2'!H16)</f>
        <v>80</v>
      </c>
      <c r="H28" s="100">
        <f>IF('P2'!I16=0,"",'P2'!I16)</f>
        <v>85</v>
      </c>
      <c r="I28" s="100">
        <f>IF('P2'!J16=0,"",'P2'!J16)</f>
        <v>88</v>
      </c>
      <c r="J28" s="100">
        <f>IF('P2'!K16=0,"",'P2'!K16)</f>
        <v>100</v>
      </c>
      <c r="K28" s="100">
        <f>IF('P2'!L16=0,"",'P2'!L16)</f>
        <v>110</v>
      </c>
      <c r="L28" s="100" t="str">
        <f>IF('P2'!M16=0,"",'P2'!M16)</f>
        <v>-</v>
      </c>
      <c r="M28" s="100">
        <f>IF('P2'!N16=0,"",'P2'!N16)</f>
        <v>88</v>
      </c>
      <c r="N28" s="100">
        <f>IF('P2'!O16=0,"",'P2'!O16)</f>
        <v>110</v>
      </c>
      <c r="O28" s="100">
        <f>IF('P2'!P16=0,"",'P2'!P16)</f>
        <v>198</v>
      </c>
      <c r="P28" s="97">
        <f>IF('P2'!Q16=0,"",'P2'!Q16)</f>
        <v>238.63966425351185</v>
      </c>
    </row>
    <row r="29" spans="1:16" s="102" customFormat="1" ht="18" x14ac:dyDescent="0.35">
      <c r="A29" s="93"/>
      <c r="B29" s="94">
        <f>IF('P2'!A18="","",'P2'!A18)</f>
        <v>77</v>
      </c>
      <c r="C29" s="97">
        <f>IF('P2'!B18="","",'P2'!B18)</f>
        <v>69.25</v>
      </c>
      <c r="D29" s="94" t="str">
        <f>IF('P2'!C18="","",'P2'!C18)</f>
        <v>UM</v>
      </c>
      <c r="E29" s="95">
        <f>IF('P2'!D18="","",'P2'!D18)</f>
        <v>36192</v>
      </c>
      <c r="F29" s="96" t="str">
        <f>IF('P2'!F18="","",'P2'!F18)</f>
        <v>Eskil Andersen</v>
      </c>
      <c r="G29" s="100">
        <f>IF('P2'!H18=0,"",'P2'!H18)</f>
        <v>85</v>
      </c>
      <c r="H29" s="100">
        <f>IF('P2'!I18=0,"",'P2'!I18)</f>
        <v>90</v>
      </c>
      <c r="I29" s="100">
        <f>IF('P2'!J18=0,"",'P2'!J18)</f>
        <v>94</v>
      </c>
      <c r="J29" s="100">
        <f>IF('P2'!K18=0,"",'P2'!K18)</f>
        <v>105</v>
      </c>
      <c r="K29" s="100">
        <f>IF('P2'!L18=0,"",'P2'!L18)</f>
        <v>110</v>
      </c>
      <c r="L29" s="100" t="str">
        <f>IF('P2'!M18=0,"",'P2'!M18)</f>
        <v>-</v>
      </c>
      <c r="M29" s="100">
        <f>IF('P2'!N18=0,"",'P2'!N18)</f>
        <v>94</v>
      </c>
      <c r="N29" s="100">
        <f>IF('P2'!O18=0,"",'P2'!O18)</f>
        <v>110</v>
      </c>
      <c r="O29" s="100">
        <f>IF('P2'!P18=0,"",'P2'!P18)</f>
        <v>204</v>
      </c>
      <c r="P29" s="97">
        <f>IF('P2'!Q18=0,"",'P2'!Q18)</f>
        <v>273.79995610135154</v>
      </c>
    </row>
    <row r="30" spans="1:16" s="105" customFormat="1" ht="28.2" x14ac:dyDescent="0.5">
      <c r="A30" s="92">
        <v>2</v>
      </c>
      <c r="B30" s="212" t="s">
        <v>61</v>
      </c>
      <c r="C30" s="212"/>
      <c r="D30" s="212"/>
      <c r="E30" s="212"/>
      <c r="F30" s="212"/>
      <c r="G30" s="133"/>
      <c r="H30" s="133"/>
      <c r="I30" s="133"/>
      <c r="J30" s="133"/>
      <c r="K30" s="133"/>
      <c r="L30" s="133"/>
      <c r="M30" s="99"/>
      <c r="N30" s="99"/>
      <c r="O30" s="99"/>
      <c r="P30" s="108">
        <f>IF(P31="",SUM(P31:P34),(SUM(P31:P34)-MIN(P31:P34)))</f>
        <v>703.81424330318259</v>
      </c>
    </row>
    <row r="31" spans="1:16" s="102" customFormat="1" ht="18" x14ac:dyDescent="0.35">
      <c r="A31" s="93"/>
      <c r="B31" s="94">
        <f>IF('P2'!A11="","",'P2'!A11)</f>
        <v>62</v>
      </c>
      <c r="C31" s="97">
        <f>IF('P2'!B11="","",'P2'!B11)</f>
        <v>56.62</v>
      </c>
      <c r="D31" s="94" t="str">
        <f>IF('P2'!C11="","",'P2'!C11)</f>
        <v>UM</v>
      </c>
      <c r="E31" s="95">
        <f>IF('P2'!D11="","",'P2'!D11)</f>
        <v>36793</v>
      </c>
      <c r="F31" s="96" t="str">
        <f>IF('P2'!F11="","",'P2'!F11)</f>
        <v>Kim Aleksander Kværnø</v>
      </c>
      <c r="G31" s="100">
        <f>IF('P2'!H11=0,"",'P2'!H11)</f>
        <v>65</v>
      </c>
      <c r="H31" s="100">
        <f>IF('P2'!I11=0,"",'P2'!I11)</f>
        <v>70</v>
      </c>
      <c r="I31" s="100">
        <f>IF('P2'!J11=0,"",'P2'!J11)</f>
        <v>-72</v>
      </c>
      <c r="J31" s="100">
        <f>IF('P2'!K11=0,"",'P2'!K11)</f>
        <v>85</v>
      </c>
      <c r="K31" s="100">
        <f>IF('P2'!L11=0,"",'P2'!L11)</f>
        <v>90</v>
      </c>
      <c r="L31" s="100">
        <f>IF('P2'!M11=0,"",'P2'!M11)</f>
        <v>93</v>
      </c>
      <c r="M31" s="100">
        <f>IF('P2'!N11=0,"",'P2'!N11)</f>
        <v>70</v>
      </c>
      <c r="N31" s="100">
        <f>IF('P2'!O11=0,"",'P2'!O11)</f>
        <v>93</v>
      </c>
      <c r="O31" s="100">
        <f>IF('P2'!P11=0,"",'P2'!P11)</f>
        <v>163</v>
      </c>
      <c r="P31" s="97">
        <f>IF('P2'!Q11=0,"",'P2'!Q11)</f>
        <v>252.22783341935008</v>
      </c>
    </row>
    <row r="32" spans="1:16" s="102" customFormat="1" ht="18" x14ac:dyDescent="0.35">
      <c r="A32" s="93"/>
      <c r="B32" s="94">
        <f>IF('P2'!A15="","",'P2'!A15)</f>
        <v>77</v>
      </c>
      <c r="C32" s="97">
        <f>IF('P2'!B15="","",'P2'!B15)</f>
        <v>70.12</v>
      </c>
      <c r="D32" s="94" t="str">
        <f>IF('P2'!C15="","",'P2'!C15)</f>
        <v>UM</v>
      </c>
      <c r="E32" s="95">
        <f>IF('P2'!D15="","",'P2'!D15)</f>
        <v>36849</v>
      </c>
      <c r="F32" s="96" t="str">
        <f>IF('P2'!F15="","",'P2'!F15)</f>
        <v>Stephan Paulsen</v>
      </c>
      <c r="G32" s="100">
        <f>IF('P2'!H15=0,"",'P2'!H15)</f>
        <v>72</v>
      </c>
      <c r="H32" s="100">
        <f>IF('P2'!I15=0,"",'P2'!I15)</f>
        <v>-77</v>
      </c>
      <c r="I32" s="100">
        <f>IF('P2'!J15=0,"",'P2'!J15)</f>
        <v>-77</v>
      </c>
      <c r="J32" s="100">
        <f>IF('P2'!K15=0,"",'P2'!K15)</f>
        <v>92</v>
      </c>
      <c r="K32" s="100">
        <f>IF('P2'!L15=0,"",'P2'!L15)</f>
        <v>-97</v>
      </c>
      <c r="L32" s="100">
        <f>IF('P2'!M15=0,"",'P2'!M15)</f>
        <v>-97</v>
      </c>
      <c r="M32" s="100">
        <f>IF('P2'!N15=0,"",'P2'!N15)</f>
        <v>72</v>
      </c>
      <c r="N32" s="100">
        <f>IF('P2'!O15=0,"",'P2'!O15)</f>
        <v>92</v>
      </c>
      <c r="O32" s="100">
        <f>IF('P2'!P15=0,"",'P2'!P15)</f>
        <v>164</v>
      </c>
      <c r="P32" s="97">
        <f>IF('P2'!Q15=0,"",'P2'!Q15)</f>
        <v>218.38115706599822</v>
      </c>
    </row>
    <row r="33" spans="1:18" s="102" customFormat="1" ht="18" x14ac:dyDescent="0.35">
      <c r="A33" s="93"/>
      <c r="B33" s="94">
        <f>IF('P2'!A13="","",'P2'!A13)</f>
        <v>56</v>
      </c>
      <c r="C33" s="97">
        <f>IF('P2'!B13="","",'P2'!B13)</f>
        <v>54.64</v>
      </c>
      <c r="D33" s="94" t="str">
        <f>IF('P2'!C13="","",'P2'!C13)</f>
        <v>UM</v>
      </c>
      <c r="E33" s="95">
        <f>IF('P2'!D13="","",'P2'!D13)</f>
        <v>36790</v>
      </c>
      <c r="F33" s="96" t="str">
        <f>IF('P2'!F13="","",'P2'!F13)</f>
        <v>Eddy Knutshaug</v>
      </c>
      <c r="G33" s="100">
        <f>IF('P2'!H13=0,"",'P2'!H13)</f>
        <v>58</v>
      </c>
      <c r="H33" s="100">
        <f>IF('P2'!I13=0,"",'P2'!I13)</f>
        <v>-63</v>
      </c>
      <c r="I33" s="100">
        <f>IF('P2'!J13=0,"",'P2'!J13)</f>
        <v>63</v>
      </c>
      <c r="J33" s="100">
        <f>IF('P2'!K13=0,"",'P2'!K13)</f>
        <v>75</v>
      </c>
      <c r="K33" s="100">
        <f>IF('P2'!L13=0,"",'P2'!L13)</f>
        <v>80</v>
      </c>
      <c r="L33" s="100">
        <f>IF('P2'!M13=0,"",'P2'!M13)</f>
        <v>-82</v>
      </c>
      <c r="M33" s="100">
        <f>IF('P2'!N13=0,"",'P2'!N13)</f>
        <v>63</v>
      </c>
      <c r="N33" s="100">
        <f>IF('P2'!O13=0,"",'P2'!O13)</f>
        <v>80</v>
      </c>
      <c r="O33" s="100">
        <f>IF('P2'!P13=0,"",'P2'!P13)</f>
        <v>143</v>
      </c>
      <c r="P33" s="97">
        <f>IF('P2'!Q13=0,"",'P2'!Q13)</f>
        <v>227.57807249840536</v>
      </c>
    </row>
    <row r="34" spans="1:18" s="102" customFormat="1" ht="18" x14ac:dyDescent="0.35">
      <c r="A34" s="93"/>
      <c r="B34" s="94">
        <f>IF('P2'!A20="","",'P2'!A20)</f>
        <v>62</v>
      </c>
      <c r="C34" s="97">
        <f>IF('P2'!B20="","",'P2'!B20)</f>
        <v>59.33</v>
      </c>
      <c r="D34" s="94" t="str">
        <f>IF('P2'!C20="","",'P2'!C20)</f>
        <v>UM</v>
      </c>
      <c r="E34" s="95">
        <f>IF('P2'!D20="","",'P2'!D20)</f>
        <v>36725</v>
      </c>
      <c r="F34" s="96" t="str">
        <f>IF('P2'!F20="","",'P2'!F20)</f>
        <v>Runar Scheie</v>
      </c>
      <c r="G34" s="100">
        <f>IF('P2'!H20=0,"",'P2'!H20)</f>
        <v>60</v>
      </c>
      <c r="H34" s="100">
        <f>IF('P2'!I20=0,"",'P2'!I20)</f>
        <v>65</v>
      </c>
      <c r="I34" s="100">
        <f>IF('P2'!J20=0,"",'P2'!J20)</f>
        <v>-68</v>
      </c>
      <c r="J34" s="100">
        <f>IF('P2'!K20=0,"",'P2'!K20)</f>
        <v>80</v>
      </c>
      <c r="K34" s="100">
        <f>IF('P2'!L20=0,"",'P2'!L20)</f>
        <v>85</v>
      </c>
      <c r="L34" s="100">
        <f>IF('P2'!M20=0,"",'P2'!M20)</f>
        <v>-88</v>
      </c>
      <c r="M34" s="100">
        <f>IF('P2'!N20=0,"",'P2'!N20)</f>
        <v>65</v>
      </c>
      <c r="N34" s="100">
        <f>IF('P2'!O20=0,"",'P2'!O20)</f>
        <v>85</v>
      </c>
      <c r="O34" s="100">
        <f>IF('P2'!P20=0,"",'P2'!P20)</f>
        <v>150</v>
      </c>
      <c r="P34" s="97">
        <f>IF('P2'!Q20=0,"",'P2'!Q20)</f>
        <v>224.0083373854271</v>
      </c>
    </row>
    <row r="35" spans="1:18" s="105" customFormat="1" ht="28.2" x14ac:dyDescent="0.5">
      <c r="A35" s="92">
        <v>3</v>
      </c>
      <c r="B35" s="212" t="s">
        <v>59</v>
      </c>
      <c r="C35" s="212"/>
      <c r="D35" s="212"/>
      <c r="E35" s="212"/>
      <c r="F35" s="212"/>
      <c r="G35" s="133"/>
      <c r="H35" s="133"/>
      <c r="I35" s="133"/>
      <c r="J35" s="133"/>
      <c r="K35" s="133"/>
      <c r="L35" s="133"/>
      <c r="M35" s="99"/>
      <c r="N35" s="99"/>
      <c r="O35" s="99"/>
      <c r="P35" s="108">
        <f>IF(P36="",SUM(P36:P39),(SUM(P36:P39)-MIN(P36:P39)))</f>
        <v>650.93168870059071</v>
      </c>
    </row>
    <row r="36" spans="1:18" s="102" customFormat="1" ht="18" x14ac:dyDescent="0.35">
      <c r="A36" s="93"/>
      <c r="B36" s="94">
        <f>IF('P2'!A9="","",'P2'!A9)</f>
        <v>69</v>
      </c>
      <c r="C36" s="97">
        <f>IF('P2'!B9="","",'P2'!B9)</f>
        <v>67.45</v>
      </c>
      <c r="D36" s="94" t="str">
        <f>IF('P2'!C9="","",'P2'!C9)</f>
        <v>UM</v>
      </c>
      <c r="E36" s="95">
        <f>IF('P2'!D9="","",'P2'!D9)</f>
        <v>36768</v>
      </c>
      <c r="F36" s="96" t="str">
        <f>IF('P2'!F9="","",'P2'!F9)</f>
        <v>Reiel Felde</v>
      </c>
      <c r="G36" s="100">
        <f>IF('P2'!H9=0,"",'P2'!H9)</f>
        <v>55</v>
      </c>
      <c r="H36" s="100">
        <f>IF('P2'!I9=0,"",'P2'!I9)</f>
        <v>60</v>
      </c>
      <c r="I36" s="100">
        <f>IF('P2'!J9=0,"",'P2'!J9)</f>
        <v>63</v>
      </c>
      <c r="J36" s="100">
        <f>IF('P2'!K9=0,"",'P2'!K9)</f>
        <v>70</v>
      </c>
      <c r="K36" s="100">
        <f>IF('P2'!L9=0,"",'P2'!L9)</f>
        <v>-75</v>
      </c>
      <c r="L36" s="100">
        <f>IF('P2'!M9=0,"",'P2'!M9)</f>
        <v>-75</v>
      </c>
      <c r="M36" s="100">
        <f>IF('P2'!N9=0,"",'P2'!N9)</f>
        <v>63</v>
      </c>
      <c r="N36" s="100">
        <f>IF('P2'!O9=0,"",'P2'!O9)</f>
        <v>70</v>
      </c>
      <c r="O36" s="100">
        <f>IF('P2'!P9=0,"",'P2'!P9)</f>
        <v>133</v>
      </c>
      <c r="P36" s="97">
        <f>IF('P2'!Q9=0,"",'P2'!Q9)</f>
        <v>181.57142769889705</v>
      </c>
    </row>
    <row r="37" spans="1:18" s="102" customFormat="1" ht="18" x14ac:dyDescent="0.35">
      <c r="A37" s="93"/>
      <c r="B37" s="94">
        <f>IF('P2'!A12="","",'P2'!A12)</f>
        <v>62</v>
      </c>
      <c r="C37" s="97">
        <f>IF('P2'!B12="","",'P2'!B12)</f>
        <v>61.27</v>
      </c>
      <c r="D37" s="94" t="str">
        <f>IF('P2'!C12="","",'P2'!C12)</f>
        <v>UM</v>
      </c>
      <c r="E37" s="95">
        <f>IF('P2'!D12="","",'P2'!D12)</f>
        <v>36529</v>
      </c>
      <c r="F37" s="167" t="str">
        <f>IF('P2'!F12="","",'P2'!F12)</f>
        <v>Robert Andre Moldestad</v>
      </c>
      <c r="G37" s="100">
        <f>IF('P2'!H12=0,"",'P2'!H12)</f>
        <v>67</v>
      </c>
      <c r="H37" s="100">
        <f>IF('P2'!I12=0,"",'P2'!I12)</f>
        <v>75</v>
      </c>
      <c r="I37" s="100">
        <f>IF('P2'!J12=0,"",'P2'!J12)</f>
        <v>-77</v>
      </c>
      <c r="J37" s="100">
        <f>IF('P2'!K12=0,"",'P2'!K12)</f>
        <v>85</v>
      </c>
      <c r="K37" s="100">
        <f>IF('P2'!L12=0,"",'P2'!L12)</f>
        <v>90</v>
      </c>
      <c r="L37" s="100">
        <f>IF('P2'!M12=0,"",'P2'!M12)</f>
        <v>92</v>
      </c>
      <c r="M37" s="100">
        <f>IF('P2'!N12=0,"",'P2'!N12)</f>
        <v>75</v>
      </c>
      <c r="N37" s="100">
        <f>IF('P2'!O12=0,"",'P2'!O12)</f>
        <v>92</v>
      </c>
      <c r="O37" s="100">
        <f>IF('P2'!P12=0,"",'P2'!P12)</f>
        <v>167</v>
      </c>
      <c r="P37" s="97">
        <f>IF('P2'!Q12=0,"",'P2'!Q12)</f>
        <v>243.58427983876112</v>
      </c>
    </row>
    <row r="38" spans="1:18" s="102" customFormat="1" ht="18" x14ac:dyDescent="0.35">
      <c r="A38" s="93"/>
      <c r="B38" s="94" t="str">
        <f>IF('P2'!A17="","",'P2'!A17)</f>
        <v>+94</v>
      </c>
      <c r="C38" s="97">
        <f>IF('P2'!B17="","",'P2'!B17)</f>
        <v>122.97</v>
      </c>
      <c r="D38" s="94" t="str">
        <f>IF('P2'!C17="","",'P2'!C17)</f>
        <v>UM</v>
      </c>
      <c r="E38" s="95">
        <f>IF('P2'!D17="","",'P2'!D17)</f>
        <v>36841</v>
      </c>
      <c r="F38" s="96" t="str">
        <f>IF('P2'!F17="","",'P2'!F17)</f>
        <v>Leiv Arne Støyva Sårheim</v>
      </c>
      <c r="G38" s="100">
        <f>IF('P2'!H17=0,"",'P2'!H17)</f>
        <v>83</v>
      </c>
      <c r="H38" s="100">
        <f>IF('P2'!I17=0,"",'P2'!I17)</f>
        <v>-90</v>
      </c>
      <c r="I38" s="100">
        <f>IF('P2'!J17=0,"",'P2'!J17)</f>
        <v>90</v>
      </c>
      <c r="J38" s="100">
        <f>IF('P2'!K17=0,"",'P2'!K17)</f>
        <v>105</v>
      </c>
      <c r="K38" s="100">
        <f>IF('P2'!L17=0,"",'P2'!L17)</f>
        <v>-114</v>
      </c>
      <c r="L38" s="100">
        <f>IF('P2'!M17=0,"",'P2'!M17)</f>
        <v>-114</v>
      </c>
      <c r="M38" s="100">
        <f>IF('P2'!N17=0,"",'P2'!N17)</f>
        <v>90</v>
      </c>
      <c r="N38" s="100">
        <f>IF('P2'!O17=0,"",'P2'!O17)</f>
        <v>105</v>
      </c>
      <c r="O38" s="100">
        <f>IF('P2'!P17=0,"",'P2'!P17)</f>
        <v>195</v>
      </c>
      <c r="P38" s="97">
        <f>IF('P2'!Q17=0,"",'P2'!Q17)</f>
        <v>203.38657778621143</v>
      </c>
      <c r="R38" s="104"/>
    </row>
    <row r="39" spans="1:18" s="102" customFormat="1" ht="18" x14ac:dyDescent="0.35">
      <c r="A39" s="93"/>
      <c r="B39" s="94" t="str">
        <f>IF('P2'!A19="","",'P2'!A19)</f>
        <v>+94</v>
      </c>
      <c r="C39" s="97">
        <f>IF('P2'!B19="","",'P2'!B19)</f>
        <v>100.98</v>
      </c>
      <c r="D39" s="94" t="str">
        <f>IF('P2'!C19="","",'P2'!C19)</f>
        <v>UM</v>
      </c>
      <c r="E39" s="95">
        <f>IF('P2'!D19="","",'P2'!D19)</f>
        <v>36029</v>
      </c>
      <c r="F39" s="96" t="str">
        <f>IF('P2'!F19="","",'P2'!F19)</f>
        <v>Ole-Kristoffer Sørland</v>
      </c>
      <c r="G39" s="100">
        <f>IF('P2'!H19=0,"",'P2'!H19)</f>
        <v>77</v>
      </c>
      <c r="H39" s="100">
        <f>IF('P2'!I19=0,"",'P2'!I19)</f>
        <v>82</v>
      </c>
      <c r="I39" s="100">
        <f>IF('P2'!J19=0,"",'P2'!J19)</f>
        <v>-84</v>
      </c>
      <c r="J39" s="100">
        <f>IF('P2'!K19=0,"",'P2'!K19)</f>
        <v>97</v>
      </c>
      <c r="K39" s="100">
        <f>IF('P2'!L19=0,"",'P2'!L19)</f>
        <v>102</v>
      </c>
      <c r="L39" s="100">
        <f>IF('P2'!M19=0,"",'P2'!M19)</f>
        <v>-105</v>
      </c>
      <c r="M39" s="100">
        <f>IF('P2'!N19=0,"",'P2'!N19)</f>
        <v>82</v>
      </c>
      <c r="N39" s="100">
        <f>IF('P2'!O19=0,"",'P2'!O19)</f>
        <v>102</v>
      </c>
      <c r="O39" s="100">
        <f>IF('P2'!P19=0,"",'P2'!P19)</f>
        <v>184</v>
      </c>
      <c r="P39" s="97">
        <f>IF('P2'!Q19=0,"",'P2'!Q19)</f>
        <v>203.96083107561822</v>
      </c>
    </row>
    <row r="40" spans="1:18" ht="13.95" customHeight="1" x14ac:dyDescent="0.3">
      <c r="A40" s="41"/>
      <c r="B40" s="41"/>
      <c r="C40" s="107"/>
      <c r="D40" s="41"/>
      <c r="E40" s="43"/>
      <c r="F40" s="106"/>
      <c r="G40" s="106"/>
      <c r="H40" s="106"/>
      <c r="I40" s="106"/>
      <c r="J40" s="106"/>
      <c r="K40" s="106"/>
      <c r="L40" s="106"/>
      <c r="M40" s="98"/>
      <c r="N40" s="98"/>
      <c r="O40" s="98"/>
      <c r="P40" s="107"/>
    </row>
    <row r="41" spans="1:18" s="105" customFormat="1" ht="28.2" x14ac:dyDescent="0.5">
      <c r="A41" s="216" t="s">
        <v>50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</row>
    <row r="42" spans="1:18" ht="13.95" customHeight="1" x14ac:dyDescent="0.3">
      <c r="A42" s="41"/>
      <c r="B42" s="41"/>
      <c r="C42" s="107"/>
      <c r="D42" s="41"/>
      <c r="E42" s="43"/>
      <c r="F42" s="106"/>
      <c r="G42" s="106"/>
      <c r="H42" s="106"/>
      <c r="I42" s="106"/>
      <c r="J42" s="106"/>
      <c r="K42" s="106"/>
      <c r="L42" s="106"/>
      <c r="M42" s="98"/>
      <c r="N42" s="98"/>
      <c r="O42" s="98"/>
      <c r="P42" s="107"/>
    </row>
    <row r="43" spans="1:18" s="105" customFormat="1" ht="28.2" x14ac:dyDescent="0.5">
      <c r="A43" s="92">
        <v>1</v>
      </c>
      <c r="B43" s="212" t="s">
        <v>60</v>
      </c>
      <c r="C43" s="212"/>
      <c r="D43" s="212"/>
      <c r="E43" s="212"/>
      <c r="F43" s="212"/>
      <c r="G43" s="133"/>
      <c r="H43" s="133"/>
      <c r="I43" s="133"/>
      <c r="J43" s="133"/>
      <c r="K43" s="133"/>
      <c r="L43" s="133"/>
      <c r="M43" s="99"/>
      <c r="N43" s="99"/>
      <c r="O43" s="99"/>
      <c r="P43" s="108">
        <f>IF(P44="",SUM(P44:P47),(SUM(P44:P47)-MIN(P44:P47)))</f>
        <v>807.94445012051392</v>
      </c>
    </row>
    <row r="44" spans="1:18" s="102" customFormat="1" ht="18" x14ac:dyDescent="0.35">
      <c r="A44" s="93"/>
      <c r="B44" s="94">
        <f>IF('P4'!A10="","",'P4'!A10)</f>
        <v>50</v>
      </c>
      <c r="C44" s="97">
        <f>IF('P4'!B10="","",'P4'!B10)</f>
        <v>47.92</v>
      </c>
      <c r="D44" s="94" t="str">
        <f>IF('P4'!C10="","",'P4'!C10)</f>
        <v>UM</v>
      </c>
      <c r="E44" s="95">
        <f>IF('P4'!D10="","",'P4'!D10)</f>
        <v>37220</v>
      </c>
      <c r="F44" s="96" t="str">
        <f>IF('P4'!F10="","",'P4'!F10)</f>
        <v>Aron Süssmann</v>
      </c>
      <c r="G44" s="100">
        <f>IF('P4'!H10=0,"",'P4'!H10)</f>
        <v>48</v>
      </c>
      <c r="H44" s="100">
        <f>IF('P4'!I10=0,"",'P4'!I10)</f>
        <v>-52</v>
      </c>
      <c r="I44" s="100">
        <f>IF('P4'!J10=0,"",'P4'!J10)</f>
        <v>52</v>
      </c>
      <c r="J44" s="100">
        <f>IF('P4'!K10=0,"",'P4'!K10)</f>
        <v>58</v>
      </c>
      <c r="K44" s="100">
        <f>IF('P4'!L10=0,"",'P4'!L10)</f>
        <v>62</v>
      </c>
      <c r="L44" s="100">
        <f>IF('P4'!M10=0,"",'P4'!M10)</f>
        <v>-65</v>
      </c>
      <c r="M44" s="100">
        <f>IF('P4'!N10=0,"",'P4'!N10)</f>
        <v>52</v>
      </c>
      <c r="N44" s="100">
        <f>IF('P4'!O10=0,"",'P4'!O10)</f>
        <v>62</v>
      </c>
      <c r="O44" s="100">
        <f>IF('P4'!P10=0,"",'P4'!P10)</f>
        <v>114</v>
      </c>
      <c r="P44" s="97">
        <f>IF('P4'!Q10=0,"",'P4'!Q10)</f>
        <v>202.72949963875271</v>
      </c>
    </row>
    <row r="45" spans="1:18" s="102" customFormat="1" ht="18" x14ac:dyDescent="0.35">
      <c r="A45" s="93"/>
      <c r="B45" s="94">
        <f>IF('P4'!A16="","",'P4'!A16)</f>
        <v>85</v>
      </c>
      <c r="C45" s="97">
        <f>IF('P4'!B16="","",'P4'!B16)</f>
        <v>83.72</v>
      </c>
      <c r="D45" s="94" t="str">
        <f>IF('P4'!C16="","",'P4'!C16)</f>
        <v>UM</v>
      </c>
      <c r="E45" s="95">
        <f>IF('P4'!D16="","",'P4'!D16)</f>
        <v>35949</v>
      </c>
      <c r="F45" s="96" t="str">
        <f>IF('P4'!F16="","",'P4'!F16)</f>
        <v>Izak Süssmann</v>
      </c>
      <c r="G45" s="100">
        <f>IF('P4'!H16=0,"",'P4'!H16)</f>
        <v>90</v>
      </c>
      <c r="H45" s="100">
        <f>IF('P4'!I16=0,"",'P4'!I16)</f>
        <v>95</v>
      </c>
      <c r="I45" s="100">
        <f>IF('P4'!J16=0,"",'P4'!J16)</f>
        <v>-100</v>
      </c>
      <c r="J45" s="100">
        <f>IF('P4'!K16=0,"",'P4'!K16)</f>
        <v>110</v>
      </c>
      <c r="K45" s="100">
        <f>IF('P4'!L16=0,"",'P4'!L16)</f>
        <v>115</v>
      </c>
      <c r="L45" s="100">
        <f>IF('P4'!M16=0,"",'P4'!M16)</f>
        <v>-118</v>
      </c>
      <c r="M45" s="100">
        <f>IF('P4'!N16=0,"",'P4'!N16)</f>
        <v>95</v>
      </c>
      <c r="N45" s="100">
        <f>IF('P4'!O16=0,"",'P4'!O16)</f>
        <v>115</v>
      </c>
      <c r="O45" s="100">
        <f>IF('P4'!P16=0,"",'P4'!P16)</f>
        <v>210</v>
      </c>
      <c r="P45" s="97">
        <f>IF('P4'!Q16=0,"",'P4'!Q16)</f>
        <v>252.87268405959065</v>
      </c>
    </row>
    <row r="46" spans="1:18" s="102" customFormat="1" ht="18" x14ac:dyDescent="0.35">
      <c r="A46" s="93"/>
      <c r="B46" s="94">
        <f>IF('P5'!A11="","",'P5'!A11)</f>
        <v>69</v>
      </c>
      <c r="C46" s="97">
        <f>IF('P5'!B11="","",'P5'!B11)</f>
        <v>69</v>
      </c>
      <c r="D46" s="94" t="str">
        <f>IF('P5'!C11="","",'P5'!C11)</f>
        <v>UM</v>
      </c>
      <c r="E46" s="95">
        <f>IF('P5'!D11="","",'P5'!D11)</f>
        <v>36192</v>
      </c>
      <c r="F46" s="96" t="str">
        <f>IF('P5'!F11="","",'P5'!F11)</f>
        <v>Eskil Andersen</v>
      </c>
      <c r="G46" s="100">
        <f>IF('P5'!H11=0,"",'P5'!H11)</f>
        <v>98</v>
      </c>
      <c r="H46" s="100">
        <f>IF('P5'!I11=0,"",'P5'!I11)</f>
        <v>103</v>
      </c>
      <c r="I46" s="100">
        <f>IF('P5'!J11=0,"",'P5'!J11)</f>
        <v>-106</v>
      </c>
      <c r="J46" s="100">
        <f>IF('P5'!K11=0,"",'P5'!K11)</f>
        <v>120</v>
      </c>
      <c r="K46" s="100">
        <f>IF('P5'!L11=0,"",'P5'!L11)</f>
        <v>126</v>
      </c>
      <c r="L46" s="100">
        <f>IF('P5'!M11=0,"",'P5'!M11)</f>
        <v>-129</v>
      </c>
      <c r="M46" s="100">
        <f>IF('P5'!N11=0,"",'P5'!N11)</f>
        <v>103</v>
      </c>
      <c r="N46" s="100">
        <f>IF('P5'!O11=0,"",'P5'!O11)</f>
        <v>126</v>
      </c>
      <c r="O46" s="100">
        <f>IF('P5'!P11=0,"",'P5'!P11)</f>
        <v>229</v>
      </c>
      <c r="P46" s="97">
        <f>IF('P5'!Q11=0,"",'P5'!Q11)</f>
        <v>308.06443775418171</v>
      </c>
    </row>
    <row r="47" spans="1:18" s="102" customFormat="1" ht="18" x14ac:dyDescent="0.35">
      <c r="A47" s="93"/>
      <c r="B47" s="94">
        <f>IF('P5'!A17="","",'P5'!A17)</f>
        <v>77</v>
      </c>
      <c r="C47" s="97">
        <f>IF('P5'!B17="","",'P5'!B17)</f>
        <v>75.53</v>
      </c>
      <c r="D47" s="94" t="str">
        <f>IF('P5'!C17="","",'P5'!C17)</f>
        <v>JM</v>
      </c>
      <c r="E47" s="95">
        <f>IF('P5'!D17="","",'P5'!D17)</f>
        <v>35180</v>
      </c>
      <c r="F47" s="96" t="str">
        <f>IF('P5'!F17="","",'P5'!F17)</f>
        <v>Johan Espedal</v>
      </c>
      <c r="G47" s="100">
        <f>IF('P5'!H17=0,"",'P5'!H17)</f>
        <v>80</v>
      </c>
      <c r="H47" s="100">
        <f>IF('P5'!I17=0,"",'P5'!I17)</f>
        <v>-85</v>
      </c>
      <c r="I47" s="100">
        <f>IF('P5'!J17=0,"",'P5'!J17)</f>
        <v>86</v>
      </c>
      <c r="J47" s="100">
        <f>IF('P5'!K17=0,"",'P5'!K17)</f>
        <v>100</v>
      </c>
      <c r="K47" s="100">
        <f>IF('P5'!L17=0,"",'P5'!L17)</f>
        <v>105</v>
      </c>
      <c r="L47" s="100">
        <f>IF('P5'!M17=0,"",'P5'!M17)</f>
        <v>108</v>
      </c>
      <c r="M47" s="100">
        <f>IF('P5'!N17=0,"",'P5'!N17)</f>
        <v>86</v>
      </c>
      <c r="N47" s="100">
        <f>IF('P5'!O17=0,"",'P5'!O17)</f>
        <v>108</v>
      </c>
      <c r="O47" s="100">
        <f>IF('P5'!P17=0,"",'P5'!P17)</f>
        <v>194</v>
      </c>
      <c r="P47" s="97">
        <f>IF('P5'!Q17=0,"",'P5'!Q17)</f>
        <v>247.00732830674156</v>
      </c>
    </row>
    <row r="48" spans="1:18" s="105" customFormat="1" ht="28.2" x14ac:dyDescent="0.5">
      <c r="A48" s="92">
        <v>2</v>
      </c>
      <c r="B48" s="212" t="s">
        <v>61</v>
      </c>
      <c r="C48" s="212"/>
      <c r="D48" s="212"/>
      <c r="E48" s="212"/>
      <c r="F48" s="212"/>
      <c r="G48" s="133"/>
      <c r="H48" s="133"/>
      <c r="I48" s="133"/>
      <c r="J48" s="133"/>
      <c r="K48" s="133"/>
      <c r="L48" s="133"/>
      <c r="M48" s="99"/>
      <c r="N48" s="99"/>
      <c r="O48" s="99"/>
      <c r="P48" s="108">
        <f>IF(P49="",SUM(P49:P52),(SUM(P49:P52)-MIN(P49:P52)))</f>
        <v>800.58614493967707</v>
      </c>
    </row>
    <row r="49" spans="1:16" s="102" customFormat="1" ht="18" x14ac:dyDescent="0.35">
      <c r="A49" s="93"/>
      <c r="B49" s="94">
        <f>IF('P4'!A9="","",'P4'!A9)</f>
        <v>105</v>
      </c>
      <c r="C49" s="97">
        <f>IF('P4'!B9="","",'P4'!B9)</f>
        <v>95.28</v>
      </c>
      <c r="D49" s="94" t="str">
        <f>IF('P4'!C9="","",'P4'!C9)</f>
        <v>JM</v>
      </c>
      <c r="E49" s="95">
        <f>IF('P4'!D9="","",'P4'!D9)</f>
        <v>35434</v>
      </c>
      <c r="F49" s="96" t="str">
        <f>IF('P4'!F9="","",'P4'!F9)</f>
        <v>Ole Magnus Strand</v>
      </c>
      <c r="G49" s="100">
        <f>IF('P4'!H9=0,"",'P4'!H9)</f>
        <v>103</v>
      </c>
      <c r="H49" s="100">
        <f>IF('P4'!I9=0,"",'P4'!I9)</f>
        <v>108</v>
      </c>
      <c r="I49" s="100">
        <f>IF('P4'!J9=0,"",'P4'!J9)</f>
        <v>111</v>
      </c>
      <c r="J49" s="100">
        <f>IF('P4'!K9=0,"",'P4'!K9)</f>
        <v>130</v>
      </c>
      <c r="K49" s="100">
        <f>IF('P4'!L9=0,"",'P4'!L9)</f>
        <v>135</v>
      </c>
      <c r="L49" s="100">
        <f>IF('P4'!M9=0,"",'P4'!M9)</f>
        <v>140</v>
      </c>
      <c r="M49" s="100">
        <f>IF('P4'!N9=0,"",'P4'!N9)</f>
        <v>111</v>
      </c>
      <c r="N49" s="100">
        <f>IF('P4'!O9=0,"",'P4'!O9)</f>
        <v>140</v>
      </c>
      <c r="O49" s="100">
        <f>IF('P4'!P9=0,"",'P4'!P9)</f>
        <v>251</v>
      </c>
      <c r="P49" s="97">
        <f>IF('P4'!Q9=0,"",'P4'!Q9)</f>
        <v>284.72221129654361</v>
      </c>
    </row>
    <row r="50" spans="1:16" s="102" customFormat="1" ht="18" x14ac:dyDescent="0.35">
      <c r="A50" s="93"/>
      <c r="B50" s="94">
        <f>IF('P4'!A14="","",'P4'!A14)</f>
        <v>69</v>
      </c>
      <c r="C50" s="97">
        <f>IF('P4'!B14="","",'P4'!B14)</f>
        <v>67</v>
      </c>
      <c r="D50" s="94" t="str">
        <f>IF('P4'!C14="","",'P4'!C14)</f>
        <v>JM</v>
      </c>
      <c r="E50" s="95">
        <f>IF('P4'!D14="","",'P4'!D14)</f>
        <v>35378</v>
      </c>
      <c r="F50" s="96" t="str">
        <f>IF('P4'!F14="","",'P4'!F14)</f>
        <v>Runar Klungervik</v>
      </c>
      <c r="G50" s="100">
        <f>IF('P4'!H14=0,"",'P4'!H14)</f>
        <v>80</v>
      </c>
      <c r="H50" s="100">
        <f>IF('P4'!I14=0,"",'P4'!I14)</f>
        <v>-85</v>
      </c>
      <c r="I50" s="100">
        <f>IF('P4'!J14=0,"",'P4'!J14)</f>
        <v>86</v>
      </c>
      <c r="J50" s="100">
        <f>IF('P4'!K14=0,"",'P4'!K14)</f>
        <v>104</v>
      </c>
      <c r="K50" s="100">
        <f>IF('P4'!L14=0,"",'P4'!L14)</f>
        <v>108</v>
      </c>
      <c r="L50" s="100">
        <f>IF('P4'!M14=0,"",'P4'!M14)</f>
        <v>-111</v>
      </c>
      <c r="M50" s="100">
        <f>IF('P4'!N14=0,"",'P4'!N14)</f>
        <v>86</v>
      </c>
      <c r="N50" s="100">
        <f>IF('P4'!O14=0,"",'P4'!O14)</f>
        <v>108</v>
      </c>
      <c r="O50" s="100">
        <f>IF('P4'!P14=0,"",'P4'!P14)</f>
        <v>194</v>
      </c>
      <c r="P50" s="97">
        <f>IF('P4'!Q14=0,"",'P4'!Q14)</f>
        <v>266.01719937288891</v>
      </c>
    </row>
    <row r="51" spans="1:16" s="102" customFormat="1" ht="18" x14ac:dyDescent="0.35">
      <c r="A51" s="93"/>
      <c r="B51" s="94">
        <f>IF('P5'!A10="","",'P5'!A10)</f>
        <v>62</v>
      </c>
      <c r="C51" s="97">
        <f>IF('P5'!B10="","",'P5'!B10)</f>
        <v>57.32</v>
      </c>
      <c r="D51" s="94" t="str">
        <f>IF('P5'!C10="","",'P5'!C10)</f>
        <v>UM</v>
      </c>
      <c r="E51" s="95">
        <f>IF('P5'!D10="","",'P5'!D10)</f>
        <v>36793</v>
      </c>
      <c r="F51" s="96" t="str">
        <f>IF('P5'!F10="","",'P5'!F10)</f>
        <v>Kim Aleksander Kværnø</v>
      </c>
      <c r="G51" s="100">
        <f>IF('P5'!H10=0,"",'P5'!H10)</f>
        <v>65</v>
      </c>
      <c r="H51" s="100">
        <f>IF('P5'!I10=0,"",'P5'!I10)</f>
        <v>70</v>
      </c>
      <c r="I51" s="100">
        <f>IF('P5'!J10=0,"",'P5'!J10)</f>
        <v>72</v>
      </c>
      <c r="J51" s="100">
        <f>IF('P5'!K10=0,"",'P5'!K10)</f>
        <v>86</v>
      </c>
      <c r="K51" s="100">
        <f>IF('P5'!L10=0,"",'P5'!L10)</f>
        <v>91</v>
      </c>
      <c r="L51" s="100">
        <f>IF('P5'!M10=0,"",'P5'!M10)</f>
        <v>-94</v>
      </c>
      <c r="M51" s="100">
        <f>IF('P5'!N10=0,"",'P5'!N10)</f>
        <v>72</v>
      </c>
      <c r="N51" s="100">
        <f>IF('P5'!O10=0,"",'P5'!O10)</f>
        <v>91</v>
      </c>
      <c r="O51" s="100">
        <f>IF('P5'!P10=0,"",'P5'!P10)</f>
        <v>163</v>
      </c>
      <c r="P51" s="97">
        <f>IF('P5'!Q10=0,"",'P5'!Q10)</f>
        <v>249.84673427024447</v>
      </c>
    </row>
    <row r="52" spans="1:16" s="102" customFormat="1" ht="18" x14ac:dyDescent="0.35">
      <c r="A52" s="93"/>
      <c r="B52" s="94">
        <f>IF('P5'!A14="","",'P5'!A14)</f>
        <v>77</v>
      </c>
      <c r="C52" s="97">
        <f>IF('P5'!B14="","",'P5'!B14)</f>
        <v>70.81</v>
      </c>
      <c r="D52" s="94" t="str">
        <f>IF('P5'!C14="","",'P5'!C14)</f>
        <v>UM</v>
      </c>
      <c r="E52" s="95">
        <f>IF('P5'!D14="","",'P5'!D14)</f>
        <v>36849</v>
      </c>
      <c r="F52" s="96" t="str">
        <f>IF('P5'!F14="","",'P5'!F14)</f>
        <v>Stephan Paulsen</v>
      </c>
      <c r="G52" s="100">
        <f>IF('P5'!H14=0,"",'P5'!H14)</f>
        <v>70</v>
      </c>
      <c r="H52" s="100">
        <f>IF('P5'!I14=0,"",'P5'!I14)</f>
        <v>75</v>
      </c>
      <c r="I52" s="100">
        <f>IF('P5'!J14=0,"",'P5'!J14)</f>
        <v>-77</v>
      </c>
      <c r="J52" s="100">
        <f>IF('P5'!K14=0,"",'P5'!K14)</f>
        <v>90</v>
      </c>
      <c r="K52" s="100">
        <f>IF('P5'!L14=0,"",'P5'!L14)</f>
        <v>95</v>
      </c>
      <c r="L52" s="100">
        <f>IF('P5'!M14=0,"",'P5'!M14)</f>
        <v>-97</v>
      </c>
      <c r="M52" s="100">
        <f>IF('P5'!N14=0,"",'P5'!N14)</f>
        <v>75</v>
      </c>
      <c r="N52" s="100">
        <f>IF('P5'!O14=0,"",'P5'!O14)</f>
        <v>95</v>
      </c>
      <c r="O52" s="100">
        <f>IF('P5'!P14=0,"",'P5'!P14)</f>
        <v>170</v>
      </c>
      <c r="P52" s="97">
        <f>IF('P5'!Q14=0,"",'P5'!Q14)</f>
        <v>224.98896409168125</v>
      </c>
    </row>
    <row r="53" spans="1:16" s="105" customFormat="1" ht="28.2" x14ac:dyDescent="0.5">
      <c r="A53" s="92">
        <v>3</v>
      </c>
      <c r="B53" s="212" t="s">
        <v>63</v>
      </c>
      <c r="C53" s="212"/>
      <c r="D53" s="212"/>
      <c r="E53" s="212"/>
      <c r="F53" s="212"/>
      <c r="G53" s="133"/>
      <c r="H53" s="133"/>
      <c r="I53" s="133"/>
      <c r="J53" s="133"/>
      <c r="K53" s="133"/>
      <c r="L53" s="133"/>
      <c r="M53" s="99"/>
      <c r="N53" s="99"/>
      <c r="O53" s="99"/>
      <c r="P53" s="108">
        <f>IF(P54="",SUM(P54:P57),(SUM(P54:P57)-MIN(P54:P57)))</f>
        <v>784.89511547853294</v>
      </c>
    </row>
    <row r="54" spans="1:16" s="102" customFormat="1" ht="18" x14ac:dyDescent="0.35">
      <c r="A54" s="93"/>
      <c r="B54" s="94">
        <f>IF('P4'!A11="","",'P4'!A11)</f>
        <v>105</v>
      </c>
      <c r="C54" s="97">
        <f>IF('P4'!B11="","",'P4'!B11)</f>
        <v>100.29</v>
      </c>
      <c r="D54" s="94" t="str">
        <f>IF('P4'!C11="","",'P4'!C11)</f>
        <v>JM</v>
      </c>
      <c r="E54" s="95">
        <f>IF('P4'!D11="","",'P4'!D11)</f>
        <v>34808</v>
      </c>
      <c r="F54" s="96" t="str">
        <f>IF('P4'!F11="","",'P4'!F11)</f>
        <v>Evald Osnes Devik</v>
      </c>
      <c r="G54" s="100">
        <f>IF('P4'!H11=0,"",'P4'!H11)</f>
        <v>105</v>
      </c>
      <c r="H54" s="100">
        <f>IF('P4'!I11=0,"",'P4'!I11)</f>
        <v>109</v>
      </c>
      <c r="I54" s="100">
        <f>IF('P4'!J11=0,"",'P4'!J11)</f>
        <v>111</v>
      </c>
      <c r="J54" s="100">
        <f>IF('P4'!K11=0,"",'P4'!K11)</f>
        <v>131</v>
      </c>
      <c r="K54" s="100">
        <f>IF('P4'!L11=0,"",'P4'!L11)</f>
        <v>136</v>
      </c>
      <c r="L54" s="100">
        <f>IF('P4'!M11=0,"",'P4'!M11)</f>
        <v>140</v>
      </c>
      <c r="M54" s="100">
        <f>IF('P4'!N11=0,"",'P4'!N11)</f>
        <v>111</v>
      </c>
      <c r="N54" s="100">
        <f>IF('P4'!O11=0,"",'P4'!O11)</f>
        <v>140</v>
      </c>
      <c r="O54" s="100">
        <f>IF('P4'!P11=0,"",'P4'!P11)</f>
        <v>251</v>
      </c>
      <c r="P54" s="97">
        <f>IF('P4'!Q11=0,"",'P4'!Q11)</f>
        <v>278.95381046137993</v>
      </c>
    </row>
    <row r="55" spans="1:16" s="102" customFormat="1" ht="18" x14ac:dyDescent="0.35">
      <c r="A55" s="93"/>
      <c r="B55" s="94">
        <f>IF('P4'!A15="","",'P4'!A15)</f>
        <v>69</v>
      </c>
      <c r="C55" s="97">
        <f>IF('P4'!B15="","",'P4'!B15)</f>
        <v>68.5</v>
      </c>
      <c r="D55" s="94" t="str">
        <f>IF('P4'!C15="","",'P4'!C15)</f>
        <v>UM</v>
      </c>
      <c r="E55" s="95">
        <f>IF('P4'!D15="","",'P4'!D15)</f>
        <v>36575</v>
      </c>
      <c r="F55" s="96" t="str">
        <f>IF('P4'!F15="","",'P4'!F15)</f>
        <v>Håkon Hjelle Roset</v>
      </c>
      <c r="G55" s="100">
        <f>IF('P4'!H15=0,"",'P4'!H15)</f>
        <v>62</v>
      </c>
      <c r="H55" s="100">
        <f>IF('P4'!I15=0,"",'P4'!I15)</f>
        <v>-66</v>
      </c>
      <c r="I55" s="100">
        <f>IF('P4'!J15=0,"",'P4'!J15)</f>
        <v>-67</v>
      </c>
      <c r="J55" s="100">
        <f>IF('P4'!K15=0,"",'P4'!K15)</f>
        <v>78</v>
      </c>
      <c r="K55" s="100">
        <f>IF('P4'!L15=0,"",'P4'!L15)</f>
        <v>82</v>
      </c>
      <c r="L55" s="100">
        <f>IF('P4'!M15=0,"",'P4'!M15)</f>
        <v>-85</v>
      </c>
      <c r="M55" s="100">
        <f>IF('P4'!N15=0,"",'P4'!N15)</f>
        <v>62</v>
      </c>
      <c r="N55" s="100">
        <f>IF('P4'!O15=0,"",'P4'!O15)</f>
        <v>82</v>
      </c>
      <c r="O55" s="100">
        <f>IF('P4'!P15=0,"",'P4'!P15)</f>
        <v>144</v>
      </c>
      <c r="P55" s="97">
        <f>IF('P4'!Q15=0,"",'P4'!Q15)</f>
        <v>194.62433699293405</v>
      </c>
    </row>
    <row r="56" spans="1:16" s="102" customFormat="1" ht="18" x14ac:dyDescent="0.35">
      <c r="A56" s="93"/>
      <c r="B56" s="94">
        <f>IF('P5'!A12="","",'P5'!A12)</f>
        <v>69</v>
      </c>
      <c r="C56" s="97">
        <f>IF('P5'!B12="","",'P5'!B12)</f>
        <v>65.760000000000005</v>
      </c>
      <c r="D56" s="94" t="str">
        <f>IF('P5'!C12="","",'P5'!C12)</f>
        <v>UM</v>
      </c>
      <c r="E56" s="95">
        <f>IF('P5'!D12="","",'P5'!D12)</f>
        <v>36545</v>
      </c>
      <c r="F56" s="96" t="str">
        <f>IF('P5'!F12="","",'P5'!F12)</f>
        <v>Marcus Røed Frøyset</v>
      </c>
      <c r="G56" s="100">
        <f>IF('P5'!H12=0,"",'P5'!H12)</f>
        <v>63</v>
      </c>
      <c r="H56" s="100">
        <f>IF('P5'!I12=0,"",'P5'!I12)</f>
        <v>68</v>
      </c>
      <c r="I56" s="100">
        <f>IF('P5'!J12=0,"",'P5'!J12)</f>
        <v>-72</v>
      </c>
      <c r="J56" s="100">
        <f>IF('P5'!K12=0,"",'P5'!K12)</f>
        <v>-78</v>
      </c>
      <c r="K56" s="100">
        <f>IF('P5'!L12=0,"",'P5'!L12)</f>
        <v>78</v>
      </c>
      <c r="L56" s="100">
        <f>IF('P5'!M12=0,"",'P5'!M12)</f>
        <v>83</v>
      </c>
      <c r="M56" s="100">
        <f>IF('P5'!N12=0,"",'P5'!N12)</f>
        <v>68</v>
      </c>
      <c r="N56" s="100">
        <f>IF('P5'!O12=0,"",'P5'!O12)</f>
        <v>83</v>
      </c>
      <c r="O56" s="100">
        <f>IF('P5'!P12=0,"",'P5'!P12)</f>
        <v>151</v>
      </c>
      <c r="P56" s="97">
        <f>IF('P5'!Q12=0,"",'P5'!Q12)</f>
        <v>209.64867119960311</v>
      </c>
    </row>
    <row r="57" spans="1:16" s="102" customFormat="1" ht="18" x14ac:dyDescent="0.35">
      <c r="A57" s="93"/>
      <c r="B57" s="94">
        <f>IF('P5'!A16="","",'P5'!A16)</f>
        <v>94</v>
      </c>
      <c r="C57" s="97">
        <f>IF('P5'!B16="","",'P5'!B16)</f>
        <v>87.17</v>
      </c>
      <c r="D57" s="94" t="str">
        <f>IF('P5'!C16="","",'P5'!C16)</f>
        <v>JM</v>
      </c>
      <c r="E57" s="95">
        <f>IF('P5'!D16="","",'P5'!D16)</f>
        <v>35101</v>
      </c>
      <c r="F57" s="96" t="str">
        <f>IF('P5'!F16="","",'P5'!F16)</f>
        <v>Hans Sande</v>
      </c>
      <c r="G57" s="100">
        <f>IF('P5'!H16=0,"",'P5'!H16)</f>
        <v>106</v>
      </c>
      <c r="H57" s="100">
        <f>IF('P5'!I16=0,"",'P5'!I16)</f>
        <v>109</v>
      </c>
      <c r="I57" s="100">
        <f>IF('P5'!J16=0,"",'P5'!J16)</f>
        <v>-111</v>
      </c>
      <c r="J57" s="100">
        <f>IF('P5'!K16=0,"",'P5'!K16)</f>
        <v>136</v>
      </c>
      <c r="K57" s="100">
        <f>IF('P5'!L16=0,"",'P5'!L16)</f>
        <v>140</v>
      </c>
      <c r="L57" s="100">
        <f>IF('P5'!M16=0,"",'P5'!M16)</f>
        <v>142</v>
      </c>
      <c r="M57" s="100">
        <f>IF('P5'!N16=0,"",'P5'!N16)</f>
        <v>109</v>
      </c>
      <c r="N57" s="100">
        <f>IF('P5'!O16=0,"",'P5'!O16)</f>
        <v>142</v>
      </c>
      <c r="O57" s="100">
        <f>IF('P5'!P16=0,"",'P5'!P16)</f>
        <v>251</v>
      </c>
      <c r="P57" s="97">
        <f>IF('P5'!Q16=0,"",'P5'!Q16)</f>
        <v>296.29263381754993</v>
      </c>
    </row>
    <row r="58" spans="1:16" s="105" customFormat="1" ht="28.2" x14ac:dyDescent="0.5">
      <c r="A58" s="92">
        <v>4</v>
      </c>
      <c r="B58" s="212" t="s">
        <v>62</v>
      </c>
      <c r="C58" s="212"/>
      <c r="D58" s="212"/>
      <c r="E58" s="212"/>
      <c r="F58" s="212"/>
      <c r="G58" s="133"/>
      <c r="H58" s="133"/>
      <c r="I58" s="133"/>
      <c r="J58" s="133"/>
      <c r="K58" s="133"/>
      <c r="L58" s="133"/>
      <c r="M58" s="99"/>
      <c r="N58" s="99"/>
      <c r="O58" s="99"/>
      <c r="P58" s="108">
        <f>SUM(P59:P61)</f>
        <v>783.54812189070867</v>
      </c>
    </row>
    <row r="59" spans="1:16" s="102" customFormat="1" ht="18" x14ac:dyDescent="0.35">
      <c r="A59" s="93"/>
      <c r="B59" s="94">
        <f>IF('P4'!A12="","",'P4'!A12)</f>
        <v>69</v>
      </c>
      <c r="C59" s="97">
        <f>IF('P4'!B12="","",'P4'!B12)</f>
        <v>65.48</v>
      </c>
      <c r="D59" s="94" t="str">
        <f>IF('P4'!C12="","",'P4'!C12)</f>
        <v>UM</v>
      </c>
      <c r="E59" s="95">
        <f>IF('P4'!D12="","",'P4'!D12)</f>
        <v>37233</v>
      </c>
      <c r="F59" s="167" t="str">
        <f>IF('P4'!F12="","",'P4'!F12)</f>
        <v>Øystein Aleksander Skauge</v>
      </c>
      <c r="G59" s="100">
        <f>IF('P4'!H12=0,"",'P4'!H12)</f>
        <v>62</v>
      </c>
      <c r="H59" s="100">
        <f>IF('P4'!I12=0,"",'P4'!I12)</f>
        <v>-65</v>
      </c>
      <c r="I59" s="100">
        <f>IF('P4'!J12=0,"",'P4'!J12)</f>
        <v>-65</v>
      </c>
      <c r="J59" s="100">
        <f>IF('P4'!K12=0,"",'P4'!K12)</f>
        <v>72</v>
      </c>
      <c r="K59" s="100">
        <f>IF('P4'!L12=0,"",'P4'!L12)</f>
        <v>75</v>
      </c>
      <c r="L59" s="100">
        <f>IF('P4'!M12=0,"",'P4'!M12)</f>
        <v>80</v>
      </c>
      <c r="M59" s="100">
        <f>IF('P4'!N12=0,"",'P4'!N12)</f>
        <v>62</v>
      </c>
      <c r="N59" s="100">
        <f>IF('P4'!O12=0,"",'P4'!O12)</f>
        <v>80</v>
      </c>
      <c r="O59" s="100">
        <f>IF('P4'!P12=0,"",'P4'!P12)</f>
        <v>142</v>
      </c>
      <c r="P59" s="97">
        <f>IF('P4'!Q12=0,"",'P4'!Q12)</f>
        <v>197.72121249281221</v>
      </c>
    </row>
    <row r="60" spans="1:16" s="102" customFormat="1" ht="18" x14ac:dyDescent="0.35">
      <c r="A60" s="93"/>
      <c r="B60" s="94">
        <f>IF('P5'!A9="","",'P5'!A9)</f>
        <v>94</v>
      </c>
      <c r="C60" s="97">
        <f>IF('P5'!B9="","",'P5'!B9)</f>
        <v>92.21</v>
      </c>
      <c r="D60" s="94" t="str">
        <f>IF('P5'!C9="","",'P5'!C9)</f>
        <v>JM</v>
      </c>
      <c r="E60" s="95">
        <f>IF('P5'!D9="","",'P5'!D9)</f>
        <v>35287</v>
      </c>
      <c r="F60" s="96" t="str">
        <f>IF('P5'!F9="","",'P5'!F9)</f>
        <v>Mathias Hybertsen</v>
      </c>
      <c r="G60" s="100">
        <f>IF('P5'!H9=0,"",'P5'!H9)</f>
        <v>105</v>
      </c>
      <c r="H60" s="100">
        <f>IF('P5'!I9=0,"",'P5'!I9)</f>
        <v>-109</v>
      </c>
      <c r="I60" s="100">
        <f>IF('P5'!J9=0,"",'P5'!J9)</f>
        <v>-109</v>
      </c>
      <c r="J60" s="100">
        <f>IF('P5'!K9=0,"",'P5'!K9)</f>
        <v>125</v>
      </c>
      <c r="K60" s="100">
        <f>IF('P5'!L9=0,"",'P5'!L9)</f>
        <v>130</v>
      </c>
      <c r="L60" s="100">
        <f>IF('P5'!M9=0,"",'P5'!M9)</f>
        <v>-134</v>
      </c>
      <c r="M60" s="100">
        <f>IF('P5'!N9=0,"",'P5'!N9)</f>
        <v>105</v>
      </c>
      <c r="N60" s="100">
        <f>IF('P5'!O9=0,"",'P5'!O9)</f>
        <v>130</v>
      </c>
      <c r="O60" s="100">
        <f>IF('P5'!P9=0,"",'P5'!P9)</f>
        <v>235</v>
      </c>
      <c r="P60" s="97">
        <f>IF('P5'!Q9=0,"",'P5'!Q9)</f>
        <v>270.3389673487506</v>
      </c>
    </row>
    <row r="61" spans="1:16" s="102" customFormat="1" ht="18" x14ac:dyDescent="0.35">
      <c r="A61" s="93"/>
      <c r="B61" s="94">
        <f>IF('P5'!A15="","",'P5'!A15)</f>
        <v>77</v>
      </c>
      <c r="C61" s="97">
        <f>IF('P5'!B15="","",'P5'!B15)</f>
        <v>71.59</v>
      </c>
      <c r="D61" s="94" t="str">
        <f>IF('P5'!C15="","",'P5'!C15)</f>
        <v>JM</v>
      </c>
      <c r="E61" s="95">
        <f>IF('P5'!D15="","",'P5'!D15)</f>
        <v>35355</v>
      </c>
      <c r="F61" s="167" t="str">
        <f>IF('P5'!F15="","",'P5'!F15)</f>
        <v>Jo-Magne Rønning Elden</v>
      </c>
      <c r="G61" s="100">
        <f>IF('P5'!H15=0,"",'P5'!H15)</f>
        <v>103</v>
      </c>
      <c r="H61" s="100">
        <f>IF('P5'!I15=0,"",'P5'!I15)</f>
        <v>107</v>
      </c>
      <c r="I61" s="100">
        <f>IF('P5'!J15=0,"",'P5'!J15)</f>
        <v>110</v>
      </c>
      <c r="J61" s="100">
        <f>IF('P5'!K15=0,"",'P5'!K15)</f>
        <v>123</v>
      </c>
      <c r="K61" s="100">
        <f>IF('P5'!L15=0,"",'P5'!L15)</f>
        <v>126</v>
      </c>
      <c r="L61" s="100">
        <f>IF('P5'!M15=0,"",'P5'!M15)</f>
        <v>130</v>
      </c>
      <c r="M61" s="100">
        <f>IF('P5'!N15=0,"",'P5'!N15)</f>
        <v>110</v>
      </c>
      <c r="N61" s="100">
        <f>IF('P5'!O15=0,"",'P5'!O15)</f>
        <v>130</v>
      </c>
      <c r="O61" s="100">
        <f>IF('P5'!P15=0,"",'P5'!P15)</f>
        <v>240</v>
      </c>
      <c r="P61" s="97">
        <f>IF('P5'!Q15=0,"",'P5'!Q15)</f>
        <v>315.48794204914589</v>
      </c>
    </row>
    <row r="62" spans="1:16" ht="13.95" customHeight="1" x14ac:dyDescent="0.3">
      <c r="A62" s="41"/>
      <c r="B62" s="41"/>
      <c r="C62" s="107"/>
      <c r="D62" s="41"/>
      <c r="E62" s="43"/>
      <c r="F62" s="106"/>
      <c r="G62" s="106"/>
      <c r="H62" s="106"/>
      <c r="I62" s="106"/>
      <c r="J62" s="106"/>
      <c r="K62" s="106"/>
      <c r="L62" s="106"/>
      <c r="M62" s="98"/>
      <c r="N62" s="98"/>
      <c r="O62" s="98"/>
      <c r="P62" s="107"/>
    </row>
    <row r="63" spans="1:16" s="48" customFormat="1" ht="27.6" x14ac:dyDescent="0.45">
      <c r="A63" s="218" t="s">
        <v>67</v>
      </c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</row>
    <row r="64" spans="1:16" ht="13.95" customHeight="1" x14ac:dyDescent="0.3">
      <c r="A64" s="41"/>
      <c r="B64" s="41"/>
      <c r="C64" s="107"/>
      <c r="D64" s="41"/>
      <c r="E64" s="43"/>
      <c r="F64" s="106"/>
      <c r="G64" s="106"/>
      <c r="H64" s="106"/>
      <c r="I64" s="106"/>
      <c r="J64" s="106"/>
      <c r="K64" s="106"/>
      <c r="L64" s="106"/>
      <c r="M64" s="98"/>
      <c r="N64" s="98"/>
      <c r="O64" s="98"/>
      <c r="P64" s="107"/>
    </row>
    <row r="65" spans="1:22" s="105" customFormat="1" ht="28.2" x14ac:dyDescent="0.5">
      <c r="A65" s="179">
        <v>1</v>
      </c>
      <c r="B65" s="217" t="s">
        <v>64</v>
      </c>
      <c r="C65" s="217"/>
      <c r="D65" s="217"/>
      <c r="E65" s="217"/>
      <c r="F65" s="217"/>
      <c r="G65" s="180"/>
      <c r="H65" s="180"/>
      <c r="I65" s="180"/>
      <c r="J65" s="180"/>
      <c r="K65" s="180"/>
      <c r="L65" s="180"/>
      <c r="M65" s="181"/>
      <c r="N65" s="181"/>
      <c r="O65" s="181"/>
      <c r="P65" s="178">
        <f>SUM(P66:P68)</f>
        <v>679.6925032059238</v>
      </c>
    </row>
    <row r="66" spans="1:22" s="102" customFormat="1" ht="18" x14ac:dyDescent="0.35">
      <c r="A66" s="93"/>
      <c r="B66" s="94">
        <f>IF('P6'!A13="","",'P6'!A13)</f>
        <v>58</v>
      </c>
      <c r="C66" s="97">
        <f>IF('P6'!B13="","",'P6'!B13)</f>
        <v>56.38</v>
      </c>
      <c r="D66" s="94" t="str">
        <f>IF('P6'!C13="","",'P6'!C13)</f>
        <v>SK</v>
      </c>
      <c r="E66" s="95">
        <f>IF('P6'!D13="","",'P6'!D13)</f>
        <v>33955</v>
      </c>
      <c r="F66" s="96" t="str">
        <f>IF('P6'!F13="","",'P6'!F13)</f>
        <v>Sandra Trædal</v>
      </c>
      <c r="G66" s="100">
        <f>IF('P6'!H13=0,"",'P6'!H13)</f>
        <v>67</v>
      </c>
      <c r="H66" s="100">
        <f>IF('P6'!I13=0,"",'P6'!I13)</f>
        <v>-70</v>
      </c>
      <c r="I66" s="100">
        <f>IF('P6'!J13=0,"",'P6'!J13)</f>
        <v>-70</v>
      </c>
      <c r="J66" s="100">
        <f>IF('P6'!K13=0,"",'P6'!K13)</f>
        <v>86</v>
      </c>
      <c r="K66" s="100">
        <f>IF('P6'!L13=0,"",'P6'!L13)</f>
        <v>-89</v>
      </c>
      <c r="L66" s="100">
        <f>IF('P6'!M13=0,"",'P6'!M13)</f>
        <v>-89</v>
      </c>
      <c r="M66" s="100">
        <f>IF('P6'!N13=0,"",'P6'!N13)</f>
        <v>67</v>
      </c>
      <c r="N66" s="100">
        <f>IF('P6'!O13=0,"",'P6'!O13)</f>
        <v>86</v>
      </c>
      <c r="O66" s="100">
        <f>IF('P6'!P13=0,"",'P6'!P13)</f>
        <v>153</v>
      </c>
      <c r="P66" s="97">
        <f>IF('P6'!Q13=0,"",'P6'!Q13)</f>
        <v>219.97613587091064</v>
      </c>
    </row>
    <row r="67" spans="1:22" s="102" customFormat="1" ht="18" x14ac:dyDescent="0.35">
      <c r="A67" s="93"/>
      <c r="B67" s="94">
        <f>IF('P7'!A9="","",'P7'!A9)</f>
        <v>63</v>
      </c>
      <c r="C67" s="97">
        <f>IF('P7'!B9="","",'P7'!B9)</f>
        <v>62.34</v>
      </c>
      <c r="D67" s="94" t="str">
        <f>IF('P7'!C9="","",'P7'!C9)</f>
        <v>SK</v>
      </c>
      <c r="E67" s="95">
        <f>IF('P7'!D9="","",'P7'!D9)</f>
        <v>33735</v>
      </c>
      <c r="F67" s="96" t="str">
        <f>IF('P7'!F9="","",'P7'!F9)</f>
        <v>Marit Årdalsbakke</v>
      </c>
      <c r="G67" s="100">
        <f>IF('P7'!H9=0,"",'P7'!H9)</f>
        <v>78</v>
      </c>
      <c r="H67" s="100">
        <f>IF('P7'!I9=0,"",'P7'!I9)</f>
        <v>81</v>
      </c>
      <c r="I67" s="100">
        <f>IF('P7'!J9=0,"",'P7'!J9)</f>
        <v>-84</v>
      </c>
      <c r="J67" s="100">
        <f>IF('P7'!K9=0,"",'P7'!K9)</f>
        <v>91</v>
      </c>
      <c r="K67" s="100">
        <f>IF('P7'!L9=0,"",'P7'!L9)</f>
        <v>-94</v>
      </c>
      <c r="L67" s="100">
        <f>IF('P7'!M9=0,"",'P7'!M9)</f>
        <v>-94</v>
      </c>
      <c r="M67" s="100">
        <f>IF('P7'!N9=0,"",'P7'!N9)</f>
        <v>81</v>
      </c>
      <c r="N67" s="100">
        <f>IF('P7'!O9=0,"",'P7'!O9)</f>
        <v>91</v>
      </c>
      <c r="O67" s="100">
        <f>IF('P7'!P9=0,"",'P7'!P9)</f>
        <v>172</v>
      </c>
      <c r="P67" s="97">
        <f>IF('P7'!Q9=0,"",'P7'!Q9)</f>
        <v>230.19210352729451</v>
      </c>
    </row>
    <row r="68" spans="1:22" s="102" customFormat="1" ht="18" x14ac:dyDescent="0.35">
      <c r="A68" s="93"/>
      <c r="B68" s="94">
        <f>IF('P7'!A14="","",'P7'!A14)</f>
        <v>63</v>
      </c>
      <c r="C68" s="97">
        <f>IF('P7'!B14="","",'P7'!B14)</f>
        <v>62.61</v>
      </c>
      <c r="D68" s="94" t="str">
        <f>IF('P7'!C14="","",'P7'!C14)</f>
        <v>SK</v>
      </c>
      <c r="E68" s="95">
        <f>IF('P7'!D14="","",'P7'!D14)</f>
        <v>32737</v>
      </c>
      <c r="F68" s="96" t="str">
        <f>IF('P7'!F14="","",'P7'!F14)</f>
        <v>Ine Andersson</v>
      </c>
      <c r="G68" s="100">
        <f>IF('P7'!H14=0,"",'P7'!H14)</f>
        <v>75</v>
      </c>
      <c r="H68" s="100">
        <f>IF('P7'!I14=0,"",'P7'!I14)</f>
        <v>-79</v>
      </c>
      <c r="I68" s="100">
        <f>IF('P7'!J14=0,"",'P7'!J14)</f>
        <v>79</v>
      </c>
      <c r="J68" s="100">
        <f>IF('P7'!K14=0,"",'P7'!K14)</f>
        <v>93</v>
      </c>
      <c r="K68" s="100">
        <f>IF('P7'!L14=0,"",'P7'!L14)</f>
        <v>-97</v>
      </c>
      <c r="L68" s="100">
        <f>IF('P7'!M14=0,"",'P7'!M14)</f>
        <v>-101</v>
      </c>
      <c r="M68" s="100">
        <f>IF('P7'!N14=0,"",'P7'!N14)</f>
        <v>79</v>
      </c>
      <c r="N68" s="100">
        <f>IF('P7'!O14=0,"",'P7'!O14)</f>
        <v>93</v>
      </c>
      <c r="O68" s="100">
        <f>IF('P7'!P14=0,"",'P7'!P14)</f>
        <v>172</v>
      </c>
      <c r="P68" s="97">
        <f>IF('P7'!Q14=0,"",'P7'!Q14)</f>
        <v>229.52426380771865</v>
      </c>
    </row>
    <row r="69" spans="1:22" s="105" customFormat="1" ht="28.2" x14ac:dyDescent="0.5">
      <c r="A69" s="179">
        <v>2</v>
      </c>
      <c r="B69" s="217" t="s">
        <v>65</v>
      </c>
      <c r="C69" s="217"/>
      <c r="D69" s="217"/>
      <c r="E69" s="217"/>
      <c r="F69" s="217"/>
      <c r="G69" s="180"/>
      <c r="H69" s="180"/>
      <c r="I69" s="180"/>
      <c r="J69" s="180"/>
      <c r="K69" s="180"/>
      <c r="L69" s="180"/>
      <c r="M69" s="181"/>
      <c r="N69" s="181"/>
      <c r="O69" s="181"/>
      <c r="P69" s="178">
        <f>IF(P70="",SUM(P70:P73),(SUM(P70:P73)-MIN(P70:P73)))</f>
        <v>659.85560971755262</v>
      </c>
    </row>
    <row r="70" spans="1:22" s="102" customFormat="1" ht="18" x14ac:dyDescent="0.35">
      <c r="A70" s="93"/>
      <c r="B70" s="94">
        <f>IF('P6'!A9="","",'P6'!A9)</f>
        <v>58</v>
      </c>
      <c r="C70" s="97">
        <f>IF('P6'!B9="","",'P6'!B9)</f>
        <v>55.25</v>
      </c>
      <c r="D70" s="94" t="str">
        <f>IF('P6'!C9="","",'P6'!C9)</f>
        <v>JK</v>
      </c>
      <c r="E70" s="95">
        <f>IF('P6'!D9="","",'P6'!D9)</f>
        <v>35067</v>
      </c>
      <c r="F70" s="96" t="str">
        <f>IF('P6'!F9="","",'P6'!F9)</f>
        <v>Naomi Van den Broeck</v>
      </c>
      <c r="G70" s="100">
        <f>IF('P6'!H9=0,"",'P6'!H9)</f>
        <v>52</v>
      </c>
      <c r="H70" s="100">
        <f>IF('P6'!I9=0,"",'P6'!I9)</f>
        <v>56</v>
      </c>
      <c r="I70" s="100">
        <f>IF('P6'!J9=0,"",'P6'!J9)</f>
        <v>-59</v>
      </c>
      <c r="J70" s="100">
        <f>IF('P6'!K9=0,"",'P6'!K9)</f>
        <v>68</v>
      </c>
      <c r="K70" s="100">
        <f>IF('P6'!L9=0,"",'P6'!L9)</f>
        <v>-72</v>
      </c>
      <c r="L70" s="100">
        <f>IF('P6'!M9=0,"",'P6'!M9)</f>
        <v>72</v>
      </c>
      <c r="M70" s="100">
        <f>IF('P6'!N9=0,"",'P6'!N9)</f>
        <v>56</v>
      </c>
      <c r="N70" s="100">
        <f>IF('P6'!O9=0,"",'P6'!O9)</f>
        <v>72</v>
      </c>
      <c r="O70" s="100">
        <f>IF('P6'!P9=0,"",'P6'!P9)</f>
        <v>128</v>
      </c>
      <c r="P70" s="97">
        <f>IF('P6'!Q9=0,"",'P6'!Q9)</f>
        <v>186.88660529877015</v>
      </c>
    </row>
    <row r="71" spans="1:22" s="102" customFormat="1" ht="18" x14ac:dyDescent="0.35">
      <c r="A71" s="93"/>
      <c r="B71" s="94" t="str">
        <f>IF('P6'!A15="","",'P6'!A15)</f>
        <v>+75</v>
      </c>
      <c r="C71" s="97">
        <f>IF('P6'!B15="","",'P6'!B15)</f>
        <v>91.24</v>
      </c>
      <c r="D71" s="94" t="str">
        <f>IF('P6'!C15="","",'P6'!C15)</f>
        <v>JK</v>
      </c>
      <c r="E71" s="95">
        <f>IF('P6'!D15="","",'P6'!D15)</f>
        <v>35777</v>
      </c>
      <c r="F71" s="96" t="str">
        <f>IF('P6'!F15="","",'P6'!F15)</f>
        <v>Beatrice Llano</v>
      </c>
      <c r="G71" s="100">
        <f>IF('P6'!H15=0,"",'P6'!H15)</f>
        <v>75</v>
      </c>
      <c r="H71" s="100">
        <f>IF('P6'!I15=0,"",'P6'!I15)</f>
        <v>80</v>
      </c>
      <c r="I71" s="100">
        <f>IF('P6'!J15=0,"",'P6'!J15)</f>
        <v>-82</v>
      </c>
      <c r="J71" s="100">
        <f>IF('P6'!K15=0,"",'P6'!K15)</f>
        <v>90</v>
      </c>
      <c r="K71" s="100">
        <f>IF('P6'!L15=0,"",'P6'!L15)</f>
        <v>95</v>
      </c>
      <c r="L71" s="100">
        <f>IF('P6'!M15=0,"",'P6'!M15)</f>
        <v>98</v>
      </c>
      <c r="M71" s="100">
        <f>IF('P6'!N15=0,"",'P6'!N15)</f>
        <v>80</v>
      </c>
      <c r="N71" s="100">
        <f>IF('P6'!O15=0,"",'P6'!O15)</f>
        <v>98</v>
      </c>
      <c r="O71" s="100">
        <f>IF('P6'!P15=0,"",'P6'!P15)</f>
        <v>178</v>
      </c>
      <c r="P71" s="97">
        <f>IF('P6'!Q15=0,"",'P6'!Q15)</f>
        <v>195.00546249400625</v>
      </c>
    </row>
    <row r="72" spans="1:22" s="102" customFormat="1" ht="18" x14ac:dyDescent="0.35">
      <c r="A72" s="93"/>
      <c r="B72" s="94">
        <f>IF('P7'!A12="","",'P7'!A12)</f>
        <v>69</v>
      </c>
      <c r="C72" s="97">
        <f>IF('P7'!B12="","",'P7'!B12)</f>
        <v>68.27</v>
      </c>
      <c r="D72" s="94" t="str">
        <f>IF('P7'!C12="","",'P7'!C12)</f>
        <v>SK</v>
      </c>
      <c r="E72" s="95">
        <f>IF('P7'!D12="","",'P7'!D12)</f>
        <v>33690</v>
      </c>
      <c r="F72" s="96" t="str">
        <f>IF('P7'!F12="","",'P7'!F12)</f>
        <v>Janne Skorpen Knudsen</v>
      </c>
      <c r="G72" s="100">
        <f>IF('P7'!H12=0,"",'P7'!H12)</f>
        <v>70</v>
      </c>
      <c r="H72" s="100">
        <f>IF('P7'!I12=0,"",'P7'!I12)</f>
        <v>74</v>
      </c>
      <c r="I72" s="100">
        <f>IF('P7'!J12=0,"",'P7'!J12)</f>
        <v>-76</v>
      </c>
      <c r="J72" s="100">
        <f>IF('P7'!K12=0,"",'P7'!K12)</f>
        <v>93</v>
      </c>
      <c r="K72" s="100">
        <f>IF('P7'!L12=0,"",'P7'!L12)</f>
        <v>-97</v>
      </c>
      <c r="L72" s="100">
        <f>IF('P7'!M12=0,"",'P7'!M12)</f>
        <v>-100</v>
      </c>
      <c r="M72" s="100">
        <f>IF('P7'!N12=0,"",'P7'!N12)</f>
        <v>74</v>
      </c>
      <c r="N72" s="100">
        <f>IF('P7'!O12=0,"",'P7'!O12)</f>
        <v>93</v>
      </c>
      <c r="O72" s="100">
        <f>IF('P7'!P12=0,"",'P7'!P12)</f>
        <v>167</v>
      </c>
      <c r="P72" s="97">
        <f>IF('P7'!Q12=0,"",'P7'!Q12)</f>
        <v>210.90108330420904</v>
      </c>
    </row>
    <row r="73" spans="1:22" s="102" customFormat="1" ht="18" x14ac:dyDescent="0.35">
      <c r="A73" s="93"/>
      <c r="B73" s="94">
        <f>IF('P7'!A16="","",'P7'!A16)</f>
        <v>53</v>
      </c>
      <c r="C73" s="97">
        <f>IF('P7'!B16="","",'P7'!B16)</f>
        <v>51.32</v>
      </c>
      <c r="D73" s="94" t="str">
        <f>IF('P7'!C16="","",'P7'!C16)</f>
        <v>SK</v>
      </c>
      <c r="E73" s="95">
        <f>IF('P7'!D16="","",'P7'!D16)</f>
        <v>34413</v>
      </c>
      <c r="F73" s="96" t="str">
        <f>IF('P7'!F16="","",'P7'!F16)</f>
        <v>Sarah  Hovden Øvsthus</v>
      </c>
      <c r="G73" s="100">
        <f>IF('P7'!H16=0,"",'P7'!H16)</f>
        <v>70</v>
      </c>
      <c r="H73" s="100">
        <f>IF('P7'!I16=0,"",'P7'!I16)</f>
        <v>73</v>
      </c>
      <c r="I73" s="100">
        <f>IF('P7'!J16=0,"",'P7'!J16)</f>
        <v>-75</v>
      </c>
      <c r="J73" s="100">
        <f>IF('P7'!K16=0,"",'P7'!K16)</f>
        <v>87</v>
      </c>
      <c r="K73" s="100">
        <f>IF('P7'!L16=0,"",'P7'!L16)</f>
        <v>90</v>
      </c>
      <c r="L73" s="100">
        <f>IF('P7'!M16=0,"",'P7'!M16)</f>
        <v>91</v>
      </c>
      <c r="M73" s="100">
        <f>IF('P7'!N16=0,"",'P7'!N16)</f>
        <v>73</v>
      </c>
      <c r="N73" s="100">
        <f>IF('P7'!O16=0,"",'P7'!O16)</f>
        <v>91</v>
      </c>
      <c r="O73" s="100">
        <f>IF('P7'!P16=0,"",'P7'!P16)</f>
        <v>164</v>
      </c>
      <c r="P73" s="97">
        <f>IF('P7'!Q16=0,"",'P7'!Q16)</f>
        <v>253.94906391933736</v>
      </c>
    </row>
    <row r="74" spans="1:22" s="105" customFormat="1" ht="28.2" x14ac:dyDescent="0.5">
      <c r="A74" s="179">
        <v>3</v>
      </c>
      <c r="B74" s="217" t="s">
        <v>57</v>
      </c>
      <c r="C74" s="217"/>
      <c r="D74" s="217"/>
      <c r="E74" s="217"/>
      <c r="F74" s="217"/>
      <c r="G74" s="180"/>
      <c r="H74" s="180"/>
      <c r="I74" s="180"/>
      <c r="J74" s="180"/>
      <c r="K74" s="180"/>
      <c r="L74" s="180"/>
      <c r="M74" s="181"/>
      <c r="N74" s="181"/>
      <c r="O74" s="181"/>
      <c r="P74" s="178">
        <f>IF(P75="",SUM(P75:P78),(SUM(P75:P78)-MIN(P75:P78)))</f>
        <v>615.90267972848051</v>
      </c>
    </row>
    <row r="75" spans="1:22" s="102" customFormat="1" ht="18" x14ac:dyDescent="0.35">
      <c r="A75" s="93"/>
      <c r="B75" s="94">
        <f>IF('P6'!A11="","",'P6'!A11)</f>
        <v>75</v>
      </c>
      <c r="C75" s="97">
        <f>IF('P6'!B11="","",'P6'!B11)</f>
        <v>72.02</v>
      </c>
      <c r="D75" s="94" t="str">
        <f>IF('P6'!C11="","",'P6'!C11)</f>
        <v>SK</v>
      </c>
      <c r="E75" s="95">
        <f>IF('P6'!D11="","",'P6'!D11)</f>
        <v>31518</v>
      </c>
      <c r="F75" s="96" t="str">
        <f>IF('P6'!F11="","",'P6'!F11)</f>
        <v>Siri Magnussen</v>
      </c>
      <c r="G75" s="100">
        <f>IF('P6'!H11=0,"",'P6'!H11)</f>
        <v>70</v>
      </c>
      <c r="H75" s="100">
        <f>IF('P6'!I11=0,"",'P6'!I11)</f>
        <v>73</v>
      </c>
      <c r="I75" s="100">
        <f>IF('P6'!J11=0,"",'P6'!J11)</f>
        <v>75</v>
      </c>
      <c r="J75" s="100">
        <f>IF('P6'!K11=0,"",'P6'!K11)</f>
        <v>86</v>
      </c>
      <c r="K75" s="100">
        <f>IF('P6'!L11=0,"",'P6'!L11)</f>
        <v>90</v>
      </c>
      <c r="L75" s="100">
        <f>IF('P6'!M11=0,"",'P6'!M11)</f>
        <v>-92</v>
      </c>
      <c r="M75" s="100">
        <f>IF('P6'!N11=0,"",'P6'!N11)</f>
        <v>75</v>
      </c>
      <c r="N75" s="100">
        <f>IF('P6'!O11=0,"",'P6'!O11)</f>
        <v>90</v>
      </c>
      <c r="O75" s="100">
        <f>IF('P6'!P11=0,"",'P6'!P11)</f>
        <v>165</v>
      </c>
      <c r="P75" s="97">
        <f>IF('P6'!Q11=0,"",'P6'!Q11)</f>
        <v>201.98682194529209</v>
      </c>
    </row>
    <row r="76" spans="1:22" s="102" customFormat="1" ht="18" x14ac:dyDescent="0.35">
      <c r="A76" s="93"/>
      <c r="B76" s="94">
        <f>IF('P6'!A14="","",'P6'!A14)</f>
        <v>75</v>
      </c>
      <c r="C76" s="97">
        <f>IF('P6'!B14="","",'P6'!B14)</f>
        <v>74.12</v>
      </c>
      <c r="D76" s="94" t="str">
        <f>IF('P6'!C14="","",'P6'!C14)</f>
        <v>SK</v>
      </c>
      <c r="E76" s="95">
        <f>IF('P6'!D14="","",'P6'!D14)</f>
        <v>31858</v>
      </c>
      <c r="F76" s="96" t="str">
        <f>IF('P6'!F14="","",'P6'!F14)</f>
        <v>Carolina Roa</v>
      </c>
      <c r="G76" s="100">
        <f>IF('P6'!H14=0,"",'P6'!H14)</f>
        <v>70</v>
      </c>
      <c r="H76" s="100">
        <f>IF('P6'!I14=0,"",'P6'!I14)</f>
        <v>73</v>
      </c>
      <c r="I76" s="100">
        <f>IF('P6'!J14=0,"",'P6'!J14)</f>
        <v>76</v>
      </c>
      <c r="J76" s="100">
        <f>IF('P6'!K14=0,"",'P6'!K14)</f>
        <v>88</v>
      </c>
      <c r="K76" s="100">
        <f>IF('P6'!L14=0,"",'P6'!L14)</f>
        <v>91</v>
      </c>
      <c r="L76" s="100">
        <f>IF('P6'!M14=0,"",'P6'!M14)</f>
        <v>94</v>
      </c>
      <c r="M76" s="100">
        <f>IF('P6'!N14=0,"",'P6'!N14)</f>
        <v>76</v>
      </c>
      <c r="N76" s="100">
        <f>IF('P6'!O14=0,"",'P6'!O14)</f>
        <v>94</v>
      </c>
      <c r="O76" s="100">
        <f>IF('P6'!P14=0,"",'P6'!P14)</f>
        <v>170</v>
      </c>
      <c r="P76" s="97">
        <f>IF('P6'!Q14=0,"",'P6'!Q14)</f>
        <v>204.84212474889128</v>
      </c>
      <c r="V76" s="102" t="s">
        <v>20</v>
      </c>
    </row>
    <row r="77" spans="1:22" s="102" customFormat="1" ht="18" x14ac:dyDescent="0.35">
      <c r="A77" s="93"/>
      <c r="B77" s="94">
        <f>IF('P7'!A11="","",'P7'!A11)</f>
        <v>69</v>
      </c>
      <c r="C77" s="97">
        <f>IF('P7'!B11="","",'P7'!B11)</f>
        <v>65.63</v>
      </c>
      <c r="D77" s="94" t="str">
        <f>IF('P7'!C11="","",'P7'!C11)</f>
        <v>SK</v>
      </c>
      <c r="E77" s="95">
        <f>IF('P7'!D11="","",'P7'!D11)</f>
        <v>31365</v>
      </c>
      <c r="F77" s="96" t="str">
        <f>IF('P7'!F11="","",'P7'!F11)</f>
        <v>Marianne Hasfjord</v>
      </c>
      <c r="G77" s="100">
        <f>IF('P7'!H11=0,"",'P7'!H11)</f>
        <v>-64</v>
      </c>
      <c r="H77" s="100">
        <f>IF('P7'!I11=0,"",'P7'!I11)</f>
        <v>-65</v>
      </c>
      <c r="I77" s="100">
        <f>IF('P7'!J11=0,"",'P7'!J11)</f>
        <v>65</v>
      </c>
      <c r="J77" s="100">
        <f>IF('P7'!K11=0,"",'P7'!K11)</f>
        <v>86</v>
      </c>
      <c r="K77" s="100">
        <f>IF('P7'!L11=0,"",'P7'!L11)</f>
        <v>90</v>
      </c>
      <c r="L77" s="100">
        <f>IF('P7'!M11=0,"",'P7'!M11)</f>
        <v>-92</v>
      </c>
      <c r="M77" s="100">
        <f>IF('P7'!N11=0,"",'P7'!N11)</f>
        <v>65</v>
      </c>
      <c r="N77" s="100">
        <f>IF('P7'!O11=0,"",'P7'!O11)</f>
        <v>90</v>
      </c>
      <c r="O77" s="100">
        <f>IF('P7'!P11=0,"",'P7'!P11)</f>
        <v>155</v>
      </c>
      <c r="P77" s="97">
        <f>IF('P7'!Q11=0,"",'P7'!Q11)</f>
        <v>200.58005948048952</v>
      </c>
    </row>
    <row r="78" spans="1:22" s="102" customFormat="1" ht="18" x14ac:dyDescent="0.35">
      <c r="A78" s="93"/>
      <c r="B78" s="94">
        <f>IF('P7'!A15="","",'P7'!A15)</f>
        <v>69</v>
      </c>
      <c r="C78" s="97">
        <f>IF('P7'!B15="","",'P7'!B15)</f>
        <v>64.64</v>
      </c>
      <c r="D78" s="94" t="str">
        <f>IF('P7'!C15="","",'P7'!C15)</f>
        <v>JK</v>
      </c>
      <c r="E78" s="95">
        <f>IF('P7'!D15="","",'P7'!D15)</f>
        <v>35431</v>
      </c>
      <c r="F78" s="96" t="str">
        <f>IF('P7'!F15="","",'P7'!F15)</f>
        <v>Emma Hald</v>
      </c>
      <c r="G78" s="100">
        <f>IF('P7'!H15=0,"",'P7'!H15)</f>
        <v>-71</v>
      </c>
      <c r="H78" s="100">
        <f>IF('P7'!I15=0,"",'P7'!I15)</f>
        <v>71</v>
      </c>
      <c r="I78" s="100">
        <f>IF('P7'!J15=0,"",'P7'!J15)</f>
        <v>-74</v>
      </c>
      <c r="J78" s="100">
        <f>IF('P7'!K15=0,"",'P7'!K15)</f>
        <v>89</v>
      </c>
      <c r="K78" s="100">
        <f>IF('P7'!L15=0,"",'P7'!L15)</f>
        <v>-92</v>
      </c>
      <c r="L78" s="100">
        <f>IF('P7'!M15=0,"",'P7'!M15)</f>
        <v>-92</v>
      </c>
      <c r="M78" s="100">
        <f>IF('P7'!N15=0,"",'P7'!N15)</f>
        <v>71</v>
      </c>
      <c r="N78" s="100">
        <f>IF('P7'!O15=0,"",'P7'!O15)</f>
        <v>89</v>
      </c>
      <c r="O78" s="100">
        <f>IF('P7'!P15=0,"",'P7'!P15)</f>
        <v>160</v>
      </c>
      <c r="P78" s="97">
        <f>IF('P7'!Q15=0,"",'P7'!Q15)</f>
        <v>209.07373303429725</v>
      </c>
    </row>
    <row r="79" spans="1:22" s="105" customFormat="1" ht="28.2" x14ac:dyDescent="0.5">
      <c r="A79" s="179">
        <v>4</v>
      </c>
      <c r="B79" s="217" t="s">
        <v>55</v>
      </c>
      <c r="C79" s="217"/>
      <c r="D79" s="217"/>
      <c r="E79" s="217"/>
      <c r="F79" s="217"/>
      <c r="G79" s="180"/>
      <c r="H79" s="180"/>
      <c r="I79" s="180"/>
      <c r="J79" s="180"/>
      <c r="K79" s="180"/>
      <c r="L79" s="180"/>
      <c r="M79" s="181"/>
      <c r="N79" s="181"/>
      <c r="O79" s="181"/>
      <c r="P79" s="178">
        <f>IF(P80="",SUM(P80:P83),(SUM(P80:P83)-MIN(P80:P83)))</f>
        <v>566.00126528349301</v>
      </c>
    </row>
    <row r="80" spans="1:22" s="102" customFormat="1" ht="18" x14ac:dyDescent="0.35">
      <c r="A80" s="93"/>
      <c r="B80" s="94">
        <f>IF('P6'!A10="","",'P6'!A10)</f>
        <v>58</v>
      </c>
      <c r="C80" s="97">
        <f>IF('P6'!B10="","",'P6'!B10)</f>
        <v>56.67</v>
      </c>
      <c r="D80" s="94" t="str">
        <f>IF('P6'!C10="","",'P6'!C10)</f>
        <v>UK</v>
      </c>
      <c r="E80" s="95">
        <f>IF('P6'!D10="","",'P6'!D10)</f>
        <v>35975</v>
      </c>
      <c r="F80" s="96" t="str">
        <f>IF('P6'!F10="","",'P6'!F10)</f>
        <v>Nora Skuggedal</v>
      </c>
      <c r="G80" s="100">
        <f>IF('P6'!H10=0,"",'P6'!H10)</f>
        <v>40</v>
      </c>
      <c r="H80" s="100">
        <f>IF('P6'!I10=0,"",'P6'!I10)</f>
        <v>42</v>
      </c>
      <c r="I80" s="100">
        <f>IF('P6'!J10=0,"",'P6'!J10)</f>
        <v>44</v>
      </c>
      <c r="J80" s="100">
        <f>IF('P6'!K10=0,"",'P6'!K10)</f>
        <v>55</v>
      </c>
      <c r="K80" s="100">
        <f>IF('P6'!L10=0,"",'P6'!L10)</f>
        <v>60</v>
      </c>
      <c r="L80" s="100">
        <f>IF('P6'!M10=0,"",'P6'!M10)</f>
        <v>65</v>
      </c>
      <c r="M80" s="100">
        <f>IF('P6'!N10=0,"",'P6'!N10)</f>
        <v>44</v>
      </c>
      <c r="N80" s="100">
        <f>IF('P6'!O10=0,"",'P6'!O10)</f>
        <v>65</v>
      </c>
      <c r="O80" s="100">
        <f>IF('P6'!P10=0,"",'P6'!P10)</f>
        <v>109</v>
      </c>
      <c r="P80" s="97">
        <f>IF('P6'!Q10=0,"",'P6'!Q10)</f>
        <v>156.11293539703831</v>
      </c>
    </row>
    <row r="81" spans="1:16" s="102" customFormat="1" ht="18" x14ac:dyDescent="0.35">
      <c r="A81" s="93"/>
      <c r="B81" s="94">
        <f>IF('P6'!A16="","",'P6'!A16)</f>
        <v>63</v>
      </c>
      <c r="C81" s="97">
        <f>IF('P6'!B16="","",'P6'!B16)</f>
        <v>59.66</v>
      </c>
      <c r="D81" s="94" t="str">
        <f>IF('P6'!C16="","",'P6'!C16)</f>
        <v>UK</v>
      </c>
      <c r="E81" s="95">
        <f>IF('P6'!D16="","",'P6'!D16)</f>
        <v>36912</v>
      </c>
      <c r="F81" s="96" t="str">
        <f>IF('P6'!F16="","",'P6'!F16)</f>
        <v>Sofie Prytz Løwer</v>
      </c>
      <c r="G81" s="100">
        <f>IF('P6'!H16=0,"",'P6'!H16)</f>
        <v>52</v>
      </c>
      <c r="H81" s="100">
        <f>IF('P6'!I16=0,"",'P6'!I16)</f>
        <v>54</v>
      </c>
      <c r="I81" s="100">
        <f>IF('P6'!J16=0,"",'P6'!J16)</f>
        <v>56</v>
      </c>
      <c r="J81" s="100">
        <f>IF('P6'!K16=0,"",'P6'!K16)</f>
        <v>62</v>
      </c>
      <c r="K81" s="100">
        <f>IF('P6'!L16=0,"",'P6'!L16)</f>
        <v>65</v>
      </c>
      <c r="L81" s="100">
        <f>IF('P6'!M16=0,"",'P6'!M16)</f>
        <v>-67</v>
      </c>
      <c r="M81" s="100">
        <f>IF('P6'!N16=0,"",'P6'!N16)</f>
        <v>56</v>
      </c>
      <c r="N81" s="100">
        <f>IF('P6'!O16=0,"",'P6'!O16)</f>
        <v>65</v>
      </c>
      <c r="O81" s="100">
        <f>IF('P6'!P16=0,"",'P6'!P16)</f>
        <v>121</v>
      </c>
      <c r="P81" s="97">
        <f>IF('P6'!Q16=0,"",'P6'!Q16)</f>
        <v>166.93056445302594</v>
      </c>
    </row>
    <row r="82" spans="1:16" s="102" customFormat="1" ht="18" x14ac:dyDescent="0.35">
      <c r="A82" s="93"/>
      <c r="B82" s="94">
        <f>IF('P7'!A10="","",'P7'!A10)</f>
        <v>48</v>
      </c>
      <c r="C82" s="97">
        <f>IF('P7'!B10="","",'P7'!B10)</f>
        <v>46.3</v>
      </c>
      <c r="D82" s="94" t="str">
        <f>IF('P7'!C10="","",'P7'!C10)</f>
        <v>UK</v>
      </c>
      <c r="E82" s="95">
        <f>IF('P7'!D10="","",'P7'!D10)</f>
        <v>36902</v>
      </c>
      <c r="F82" s="96" t="str">
        <f>IF('P7'!F10="","",'P7'!F10)</f>
        <v>Helene Skuggedal</v>
      </c>
      <c r="G82" s="100">
        <f>IF('P7'!H10=0,"",'P7'!H10)</f>
        <v>42</v>
      </c>
      <c r="H82" s="100">
        <f>IF('P7'!I10=0,"",'P7'!I10)</f>
        <v>44</v>
      </c>
      <c r="I82" s="100">
        <f>IF('P7'!J10=0,"",'P7'!J10)</f>
        <v>45</v>
      </c>
      <c r="J82" s="100">
        <f>IF('P7'!K10=0,"",'P7'!K10)</f>
        <v>60</v>
      </c>
      <c r="K82" s="100">
        <f>IF('P7'!L10=0,"",'P7'!L10)</f>
        <v>62</v>
      </c>
      <c r="L82" s="100">
        <f>IF('P7'!M10=0,"",'P7'!M10)</f>
        <v>-64</v>
      </c>
      <c r="M82" s="100">
        <f>IF('P7'!N10=0,"",'P7'!N10)</f>
        <v>45</v>
      </c>
      <c r="N82" s="100">
        <f>IF('P7'!O10=0,"",'P7'!O10)</f>
        <v>62</v>
      </c>
      <c r="O82" s="100">
        <f>IF('P7'!P10=0,"",'P7'!P10)</f>
        <v>107</v>
      </c>
      <c r="P82" s="97">
        <f>IF('P7'!Q10=0,"",'P7'!Q10)</f>
        <v>181.12881575151755</v>
      </c>
    </row>
    <row r="83" spans="1:16" s="102" customFormat="1" ht="18" x14ac:dyDescent="0.35">
      <c r="A83" s="93"/>
      <c r="B83" s="94">
        <f>IF('P7'!A17="","",'P7'!A17)</f>
        <v>53</v>
      </c>
      <c r="C83" s="97">
        <f>IF('P7'!B17="","",'P7'!B17)</f>
        <v>52.78</v>
      </c>
      <c r="D83" s="94" t="str">
        <f>IF('P7'!C17="","",'P7'!C17)</f>
        <v>JK</v>
      </c>
      <c r="E83" s="95">
        <f>IF('P7'!D17="","",'P7'!D17)</f>
        <v>35320</v>
      </c>
      <c r="F83" s="96" t="str">
        <f>IF('P7'!F17="","",'P7'!F17)</f>
        <v>Rebekka Tao Jacobsen</v>
      </c>
      <c r="G83" s="100">
        <f>IF('P7'!H17=0,"",'P7'!H17)</f>
        <v>64</v>
      </c>
      <c r="H83" s="100">
        <f>IF('P7'!I17=0,"",'P7'!I17)</f>
        <v>-66</v>
      </c>
      <c r="I83" s="100">
        <f>IF('P7'!J17=0,"",'P7'!J17)</f>
        <v>-67</v>
      </c>
      <c r="J83" s="100">
        <f>IF('P7'!K17=0,"",'P7'!K17)</f>
        <v>80</v>
      </c>
      <c r="K83" s="100">
        <f>IF('P7'!L17=0,"",'P7'!L17)</f>
        <v>-83</v>
      </c>
      <c r="L83" s="100">
        <f>IF('P7'!M17=0,"",'P7'!M17)</f>
        <v>-85</v>
      </c>
      <c r="M83" s="100">
        <f>IF('P7'!N17=0,"",'P7'!N17)</f>
        <v>64</v>
      </c>
      <c r="N83" s="100">
        <f>IF('P7'!O17=0,"",'P7'!O17)</f>
        <v>80</v>
      </c>
      <c r="O83" s="100">
        <f>IF('P7'!P17=0,"",'P7'!P17)</f>
        <v>144</v>
      </c>
      <c r="P83" s="97">
        <f>IF('P7'!Q17=0,"",'P7'!Q17)</f>
        <v>217.94188507894953</v>
      </c>
    </row>
    <row r="84" spans="1:16" ht="13.95" customHeight="1" x14ac:dyDescent="0.3">
      <c r="A84" s="41"/>
      <c r="B84" s="41"/>
      <c r="C84" s="107"/>
      <c r="D84" s="41"/>
      <c r="E84" s="43"/>
      <c r="F84" s="106"/>
      <c r="G84" s="106"/>
      <c r="H84" s="106"/>
      <c r="I84" s="106"/>
      <c r="J84" s="106"/>
      <c r="K84" s="106"/>
      <c r="L84" s="106"/>
      <c r="M84" s="98"/>
      <c r="N84" s="98"/>
      <c r="O84" s="98"/>
      <c r="P84" s="107"/>
    </row>
    <row r="85" spans="1:16" s="105" customFormat="1" ht="28.2" x14ac:dyDescent="0.5">
      <c r="A85" s="216" t="s">
        <v>51</v>
      </c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</row>
    <row r="86" spans="1:16" ht="13.95" customHeight="1" x14ac:dyDescent="0.3">
      <c r="A86" s="41"/>
      <c r="B86" s="41"/>
      <c r="C86" s="107"/>
      <c r="D86" s="41"/>
      <c r="E86" s="43"/>
      <c r="F86" s="106"/>
      <c r="G86" s="106"/>
      <c r="H86" s="106"/>
      <c r="I86" s="106"/>
      <c r="J86" s="106"/>
      <c r="K86" s="106"/>
      <c r="L86" s="106"/>
      <c r="M86" s="98"/>
      <c r="N86" s="98"/>
      <c r="O86" s="98"/>
      <c r="P86" s="107"/>
    </row>
    <row r="87" spans="1:16" s="105" customFormat="1" ht="28.2" x14ac:dyDescent="0.5">
      <c r="A87" s="92">
        <v>1</v>
      </c>
      <c r="B87" s="212" t="s">
        <v>64</v>
      </c>
      <c r="C87" s="212"/>
      <c r="D87" s="212"/>
      <c r="E87" s="212"/>
      <c r="F87" s="212"/>
      <c r="G87" s="133"/>
      <c r="H87" s="133"/>
      <c r="I87" s="133"/>
      <c r="J87" s="133"/>
      <c r="K87" s="133"/>
      <c r="L87" s="133"/>
      <c r="M87" s="99"/>
      <c r="N87" s="99"/>
      <c r="O87" s="99"/>
      <c r="P87" s="108">
        <f>IF(P88="",SUM(P88:P93),(SUM(P88:P93)-MIN(P88:P93)))</f>
        <v>1685.1984873457068</v>
      </c>
    </row>
    <row r="88" spans="1:16" s="102" customFormat="1" ht="18" x14ac:dyDescent="0.35">
      <c r="A88" s="93"/>
      <c r="B88" s="94">
        <f>IF('P8'!A11="","",'P8'!A11)</f>
        <v>105</v>
      </c>
      <c r="C88" s="97">
        <f>IF('P8'!B11="","",'P8'!B11)</f>
        <v>96.59</v>
      </c>
      <c r="D88" s="94" t="str">
        <f>IF('P8'!C11="","",'P8'!C11)</f>
        <v>SM</v>
      </c>
      <c r="E88" s="95">
        <f>IF('P8'!D11="","",'P8'!D11)</f>
        <v>33520</v>
      </c>
      <c r="F88" s="96" t="str">
        <f>IF('P8'!F11="","",'P8'!F11)</f>
        <v>Stein Inge Holstad</v>
      </c>
      <c r="G88" s="100">
        <f>IF('P8'!H11=0,"",'P8'!H11)</f>
        <v>110</v>
      </c>
      <c r="H88" s="100">
        <f>IF('P8'!I11=0,"",'P8'!I11)</f>
        <v>115</v>
      </c>
      <c r="I88" s="100">
        <f>IF('P8'!J11=0,"",'P8'!J11)</f>
        <v>120</v>
      </c>
      <c r="J88" s="100">
        <f>IF('P8'!K11=0,"",'P8'!K11)</f>
        <v>140</v>
      </c>
      <c r="K88" s="100">
        <f>IF('P8'!L11=0,"",'P8'!L11)</f>
        <v>145</v>
      </c>
      <c r="L88" s="100">
        <f>IF('P8'!M11=0,"",'P8'!M11)</f>
        <v>-150</v>
      </c>
      <c r="M88" s="100">
        <f>IF('P8'!N11=0,"",'P8'!N11)</f>
        <v>120</v>
      </c>
      <c r="N88" s="100">
        <f>IF('P8'!O11=0,"",'P8'!O11)</f>
        <v>145</v>
      </c>
      <c r="O88" s="100">
        <f>IF('P8'!P11=0,"",'P8'!P11)</f>
        <v>265</v>
      </c>
      <c r="P88" s="97">
        <f>IF('P8'!Q11=0,"",'P8'!Q11)</f>
        <v>298.91518025524277</v>
      </c>
    </row>
    <row r="89" spans="1:16" s="102" customFormat="1" ht="18" x14ac:dyDescent="0.35">
      <c r="A89" s="93"/>
      <c r="B89" s="94">
        <f>IF('P8'!A16="","",'P8'!A16)</f>
        <v>85</v>
      </c>
      <c r="C89" s="97">
        <f>IF('P8'!B16="","",'P8'!B16)</f>
        <v>84.9</v>
      </c>
      <c r="D89" s="94" t="str">
        <f>IF('P8'!C16="","",'P8'!C16)</f>
        <v>SM</v>
      </c>
      <c r="E89" s="95">
        <f>IF('P8'!D16="","",'P8'!D16)</f>
        <v>31696</v>
      </c>
      <c r="F89" s="96" t="str">
        <f>IF('P8'!F16="","",'P8'!F16)</f>
        <v>Yngve Apneseth</v>
      </c>
      <c r="G89" s="100">
        <f>IF('P8'!H16=0,"",'P8'!H16)</f>
        <v>105</v>
      </c>
      <c r="H89" s="100">
        <f>IF('P8'!I16=0,"",'P8'!I16)</f>
        <v>112</v>
      </c>
      <c r="I89" s="100">
        <f>IF('P8'!J16=0,"",'P8'!J16)</f>
        <v>116</v>
      </c>
      <c r="J89" s="100">
        <f>IF('P8'!K16=0,"",'P8'!K16)</f>
        <v>130</v>
      </c>
      <c r="K89" s="100">
        <f>IF('P8'!L16=0,"",'P8'!L16)</f>
        <v>137</v>
      </c>
      <c r="L89" s="100">
        <f>IF('P8'!M16=0,"",'P8'!M16)</f>
        <v>142</v>
      </c>
      <c r="M89" s="100">
        <f>IF('P8'!N16=0,"",'P8'!N16)</f>
        <v>116</v>
      </c>
      <c r="N89" s="100">
        <f>IF('P8'!O16=0,"",'P8'!O16)</f>
        <v>142</v>
      </c>
      <c r="O89" s="100">
        <f>IF('P8'!P16=0,"",'P8'!P16)</f>
        <v>258</v>
      </c>
      <c r="P89" s="97">
        <f>IF('P8'!Q16=0,"",'P8'!Q16)</f>
        <v>308.49917443504859</v>
      </c>
    </row>
    <row r="90" spans="1:16" s="102" customFormat="1" ht="18" x14ac:dyDescent="0.35">
      <c r="A90" s="93"/>
      <c r="B90" s="94">
        <f>IF('P8'!A21="","",'P8'!A21)</f>
        <v>94</v>
      </c>
      <c r="C90" s="97">
        <f>IF('P8'!B21="","",'P8'!B21)</f>
        <v>92.86</v>
      </c>
      <c r="D90" s="94" t="str">
        <f>IF('P8'!C21="","",'P8'!C21)</f>
        <v>JM</v>
      </c>
      <c r="E90" s="95">
        <f>IF('P8'!D21="","",'P8'!D21)</f>
        <v>34774</v>
      </c>
      <c r="F90" s="96" t="str">
        <f>IF('P8'!F21="","",'P8'!F21)</f>
        <v>Tore Gjøringbø</v>
      </c>
      <c r="G90" s="100">
        <f>IF('P8'!H21=0,"",'P8'!H21)</f>
        <v>129</v>
      </c>
      <c r="H90" s="100">
        <f>IF('P8'!I21=0,"",'P8'!I21)</f>
        <v>-134</v>
      </c>
      <c r="I90" s="100">
        <f>IF('P8'!J21=0,"",'P8'!J21)</f>
        <v>-134</v>
      </c>
      <c r="J90" s="100">
        <f>IF('P8'!K21=0,"",'P8'!K21)</f>
        <v>159</v>
      </c>
      <c r="K90" s="100">
        <f>IF('P8'!L21=0,"",'P8'!L21)</f>
        <v>164</v>
      </c>
      <c r="L90" s="100">
        <f>IF('P8'!M21=0,"",'P8'!M21)</f>
        <v>-167</v>
      </c>
      <c r="M90" s="100">
        <f>IF('P8'!N21=0,"",'P8'!N21)</f>
        <v>129</v>
      </c>
      <c r="N90" s="100">
        <f>IF('P8'!O21=0,"",'P8'!O21)</f>
        <v>164</v>
      </c>
      <c r="O90" s="100">
        <f>IF('P8'!P21=0,"",'P8'!P21)</f>
        <v>293</v>
      </c>
      <c r="P90" s="97">
        <f>IF('P8'!Q21=0,"",'P8'!Q21)</f>
        <v>336.0272453694169</v>
      </c>
    </row>
    <row r="91" spans="1:16" s="102" customFormat="1" ht="18" x14ac:dyDescent="0.35">
      <c r="A91" s="93"/>
      <c r="B91" s="94" t="str">
        <f>IF('P9'!A12="","",'P9'!A12)</f>
        <v>+105</v>
      </c>
      <c r="C91" s="97">
        <f>IF('P9'!B12="","",'P9'!B12)</f>
        <v>133.28</v>
      </c>
      <c r="D91" s="94" t="str">
        <f>IF('P9'!C12="","",'P9'!C12)</f>
        <v>SM</v>
      </c>
      <c r="E91" s="95">
        <f>IF('P9'!D12="","",'P9'!D12)</f>
        <v>33062</v>
      </c>
      <c r="F91" s="96" t="str">
        <f>IF('P9'!F12="","",'P9'!F12)</f>
        <v>Vebjørn Varlid</v>
      </c>
      <c r="G91" s="100">
        <f>IF('P9'!H12=0,"",'P9'!H12)</f>
        <v>150</v>
      </c>
      <c r="H91" s="100">
        <f>IF('P9'!I12=0,"",'P9'!I12)</f>
        <v>154</v>
      </c>
      <c r="I91" s="100">
        <f>IF('P9'!J12=0,"",'P9'!J12)</f>
        <v>-157</v>
      </c>
      <c r="J91" s="100">
        <f>IF('P9'!K12=0,"",'P9'!K12)</f>
        <v>175</v>
      </c>
      <c r="K91" s="100">
        <f>IF('P9'!L12=0,"",'P9'!L12)</f>
        <v>181</v>
      </c>
      <c r="L91" s="100">
        <f>IF('P9'!M12=0,"",'P9'!M12)</f>
        <v>185</v>
      </c>
      <c r="M91" s="100">
        <f>IF('P9'!N12=0,"",'P9'!N12)</f>
        <v>154</v>
      </c>
      <c r="N91" s="100">
        <f>IF('P9'!O12=0,"",'P9'!O12)</f>
        <v>185</v>
      </c>
      <c r="O91" s="100">
        <f>IF('P9'!P12=0,"",'P9'!P12)</f>
        <v>339</v>
      </c>
      <c r="P91" s="97">
        <f>IF('P9'!Q12=0,"",'P9'!Q12)</f>
        <v>347.560053494275</v>
      </c>
    </row>
    <row r="92" spans="1:16" s="102" customFormat="1" ht="18" x14ac:dyDescent="0.35">
      <c r="A92" s="93"/>
      <c r="B92" s="94">
        <f>IF('P9'!A16="","",'P9'!A16)</f>
        <v>105</v>
      </c>
      <c r="C92" s="97">
        <f>IF('P9'!B16="","",'P9'!B16)</f>
        <v>104.41</v>
      </c>
      <c r="D92" s="94" t="str">
        <f>IF('P9'!C16="","",'P9'!C16)</f>
        <v>SM</v>
      </c>
      <c r="E92" s="95">
        <f>IF('P9'!D16="","",'P9'!D16)</f>
        <v>33929</v>
      </c>
      <c r="F92" s="96" t="str">
        <f>IF('P9'!F16="","",'P9'!F16)</f>
        <v>Sindre Rørstadbotnen</v>
      </c>
      <c r="G92" s="100">
        <f>IF('P9'!H16=0,"",'P9'!H16)</f>
        <v>-135</v>
      </c>
      <c r="H92" s="100">
        <f>IF('P9'!I16=0,"",'P9'!I16)</f>
        <v>135</v>
      </c>
      <c r="I92" s="100">
        <f>IF('P9'!J16=0,"",'P9'!J16)</f>
        <v>-140</v>
      </c>
      <c r="J92" s="100">
        <f>IF('P9'!K16=0,"",'P9'!K16)</f>
        <v>175</v>
      </c>
      <c r="K92" s="100">
        <f>IF('P9'!L16=0,"",'P9'!L16)</f>
        <v>180</v>
      </c>
      <c r="L92" s="100">
        <f>IF('P9'!M16=0,"",'P9'!M16)</f>
        <v>-186</v>
      </c>
      <c r="M92" s="100">
        <f>IF('P9'!N16=0,"",'P9'!N16)</f>
        <v>135</v>
      </c>
      <c r="N92" s="100">
        <f>IF('P9'!O16=0,"",'P9'!O16)</f>
        <v>180</v>
      </c>
      <c r="O92" s="100">
        <f>IF('P9'!P16=0,"",'P9'!P16)</f>
        <v>315</v>
      </c>
      <c r="P92" s="97">
        <f>IF('P9'!Q16=0,"",'P9'!Q16)</f>
        <v>344.93538359134999</v>
      </c>
    </row>
    <row r="93" spans="1:16" s="102" customFormat="1" ht="18" x14ac:dyDescent="0.35">
      <c r="A93" s="93"/>
      <c r="B93" s="94">
        <f>IF('P9'!A19="","",'P9'!A19)</f>
        <v>77</v>
      </c>
      <c r="C93" s="97">
        <f>IF('P9'!B19="","",'P9'!B19)</f>
        <v>71.209999999999994</v>
      </c>
      <c r="D93" s="94" t="str">
        <f>IF('P9'!C19="","",'P9'!C19)</f>
        <v>SM</v>
      </c>
      <c r="E93" s="95">
        <f>IF('P9'!D19="","",'P9'!D19)</f>
        <v>34579</v>
      </c>
      <c r="F93" s="96" t="str">
        <f>IF('P9'!F19="","",'P9'!F19)</f>
        <v>Jantsen Øverås</v>
      </c>
      <c r="G93" s="100">
        <f>IF('P9'!H19=0,"",'P9'!H19)</f>
        <v>-113</v>
      </c>
      <c r="H93" s="100">
        <f>IF('P9'!I19=0,"",'P9'!I19)</f>
        <v>116</v>
      </c>
      <c r="I93" s="100">
        <f>IF('P9'!J19=0,"",'P9'!J19)</f>
        <v>-121</v>
      </c>
      <c r="J93" s="100">
        <f>IF('P9'!K19=0,"",'P9'!K19)</f>
        <v>142</v>
      </c>
      <c r="K93" s="100">
        <f>IF('P9'!L19=0,"",'P9'!L19)</f>
        <v>148</v>
      </c>
      <c r="L93" s="100">
        <f>IF('P9'!M19=0,"",'P9'!M19)</f>
        <v>-151</v>
      </c>
      <c r="M93" s="100">
        <f>IF('P9'!N19=0,"",'P9'!N19)</f>
        <v>116</v>
      </c>
      <c r="N93" s="100">
        <f>IF('P9'!O19=0,"",'P9'!O19)</f>
        <v>148</v>
      </c>
      <c r="O93" s="100">
        <f>IF('P9'!P19=0,"",'P9'!P19)</f>
        <v>264</v>
      </c>
      <c r="P93" s="97">
        <f>IF('P9'!Q19=0,"",'P9'!Q19)</f>
        <v>348.17663045561636</v>
      </c>
    </row>
    <row r="94" spans="1:16" s="105" customFormat="1" ht="28.2" x14ac:dyDescent="0.5">
      <c r="A94" s="92">
        <v>2</v>
      </c>
      <c r="B94" s="212" t="s">
        <v>53</v>
      </c>
      <c r="C94" s="212"/>
      <c r="D94" s="212"/>
      <c r="E94" s="212"/>
      <c r="F94" s="212"/>
      <c r="G94" s="133"/>
      <c r="H94" s="133"/>
      <c r="I94" s="133"/>
      <c r="J94" s="133"/>
      <c r="K94" s="133"/>
      <c r="L94" s="133"/>
      <c r="M94" s="99"/>
      <c r="N94" s="99"/>
      <c r="O94" s="99"/>
      <c r="P94" s="108">
        <f>SUM(P95:P99)</f>
        <v>1608.0238977660474</v>
      </c>
    </row>
    <row r="95" spans="1:16" s="102" customFormat="1" ht="18" x14ac:dyDescent="0.35">
      <c r="A95" s="93"/>
      <c r="B95" s="94">
        <f>IF('P8'!A9="","",'P8'!A9)</f>
        <v>85</v>
      </c>
      <c r="C95" s="97">
        <f>IF('P8'!B9="","",'P8'!B9)</f>
        <v>80.45</v>
      </c>
      <c r="D95" s="94" t="str">
        <f>IF('P8'!C9="","",'P8'!C9)</f>
        <v>SM</v>
      </c>
      <c r="E95" s="95">
        <f>IF('P8'!D9="","",'P8'!D9)</f>
        <v>34330</v>
      </c>
      <c r="F95" s="96" t="str">
        <f>IF('P8'!F9="","",'P8'!F9)</f>
        <v>Roy Sømme Ommedal</v>
      </c>
      <c r="G95" s="100">
        <f>IF('P8'!H9=0,"",'P8'!H9)</f>
        <v>105</v>
      </c>
      <c r="H95" s="100">
        <f>IF('P8'!I9=0,"",'P8'!I9)</f>
        <v>-109</v>
      </c>
      <c r="I95" s="100">
        <f>IF('P8'!J9=0,"",'P8'!J9)</f>
        <v>-109</v>
      </c>
      <c r="J95" s="100">
        <f>IF('P8'!K9=0,"",'P8'!K9)</f>
        <v>130</v>
      </c>
      <c r="K95" s="100">
        <f>IF('P8'!L9=0,"",'P8'!L9)</f>
        <v>135</v>
      </c>
      <c r="L95" s="100">
        <f>IF('P8'!M9=0,"",'P8'!M9)</f>
        <v>-138</v>
      </c>
      <c r="M95" s="100">
        <f>IF('P8'!N9=0,"",'P8'!N9)</f>
        <v>105</v>
      </c>
      <c r="N95" s="100">
        <f>IF('P8'!O9=0,"",'P8'!O9)</f>
        <v>135</v>
      </c>
      <c r="O95" s="100">
        <f>IF('P8'!P9=0,"",'P8'!P9)</f>
        <v>240</v>
      </c>
      <c r="P95" s="97">
        <f>IF('P8'!Q9=0,"",'P8'!Q9)</f>
        <v>295.04801690215595</v>
      </c>
    </row>
    <row r="96" spans="1:16" s="102" customFormat="1" ht="18" x14ac:dyDescent="0.35">
      <c r="A96" s="93"/>
      <c r="B96" s="94" t="str">
        <f>IF('P8'!A20="","",'P8'!A20)</f>
        <v>+105</v>
      </c>
      <c r="C96" s="97">
        <f>IF('P8'!B20="","",'P8'!B20)</f>
        <v>118.68</v>
      </c>
      <c r="D96" s="94" t="str">
        <f>IF('P8'!C20="","",'P8'!C20)</f>
        <v>SM</v>
      </c>
      <c r="E96" s="95">
        <f>IF('P8'!D20="","",'P8'!D20)</f>
        <v>32442</v>
      </c>
      <c r="F96" s="96" t="str">
        <f>IF('P8'!F20="","",'P8'!F20)</f>
        <v>Jon Peter Ueland</v>
      </c>
      <c r="G96" s="100">
        <f>IF('P8'!H20=0,"",'P8'!H20)</f>
        <v>115</v>
      </c>
      <c r="H96" s="100">
        <f>IF('P8'!I20=0,"",'P8'!I20)</f>
        <v>120</v>
      </c>
      <c r="I96" s="100">
        <f>IF('P8'!J20=0,"",'P8'!J20)</f>
        <v>-124</v>
      </c>
      <c r="J96" s="100">
        <f>IF('P8'!K20=0,"",'P8'!K20)</f>
        <v>146</v>
      </c>
      <c r="K96" s="100">
        <f>IF('P8'!L20=0,"",'P8'!L20)</f>
        <v>151</v>
      </c>
      <c r="L96" s="100">
        <f>IF('P8'!M20=0,"",'P8'!M20)</f>
        <v>155</v>
      </c>
      <c r="M96" s="100">
        <f>IF('P8'!N20=0,"",'P8'!N20)</f>
        <v>120</v>
      </c>
      <c r="N96" s="100">
        <f>IF('P8'!O20=0,"",'P8'!O20)</f>
        <v>155</v>
      </c>
      <c r="O96" s="100">
        <f>IF('P8'!P20=0,"",'P8'!P20)</f>
        <v>275</v>
      </c>
      <c r="P96" s="97">
        <f>IF('P8'!Q20=0,"",'P8'!Q20)</f>
        <v>289.41881733265512</v>
      </c>
    </row>
    <row r="97" spans="1:16" s="102" customFormat="1" ht="18" x14ac:dyDescent="0.35">
      <c r="A97" s="93"/>
      <c r="B97" s="94">
        <f>IF('P9'!A9="","",'P9'!A9)</f>
        <v>85</v>
      </c>
      <c r="C97" s="97">
        <f>IF('P9'!B9="","",'P9'!B9)</f>
        <v>77.260000000000005</v>
      </c>
      <c r="D97" s="94" t="str">
        <f>IF('P9'!C9="","",'P9'!C9)</f>
        <v>SM</v>
      </c>
      <c r="E97" s="95">
        <f>IF('P9'!D9="","",'P9'!D9)</f>
        <v>30532</v>
      </c>
      <c r="F97" s="96" t="str">
        <f>IF('P9'!F9="","",'P9'!F9)</f>
        <v>Aleksandr Tkachenko</v>
      </c>
      <c r="G97" s="100">
        <f>IF('P9'!H9=0,"",'P9'!H9)</f>
        <v>100</v>
      </c>
      <c r="H97" s="100">
        <f>IF('P9'!I9=0,"",'P9'!I9)</f>
        <v>107</v>
      </c>
      <c r="I97" s="100">
        <f>IF('P9'!J9=0,"",'P9'!J9)</f>
        <v>113</v>
      </c>
      <c r="J97" s="100">
        <f>IF('P9'!K9=0,"",'P9'!K9)</f>
        <v>140</v>
      </c>
      <c r="K97" s="100">
        <f>IF('P9'!L9=0,"",'P9'!L9)</f>
        <v>146</v>
      </c>
      <c r="L97" s="100">
        <f>IF('P9'!M9=0,"",'P9'!M9)</f>
        <v>-150</v>
      </c>
      <c r="M97" s="100">
        <f>IF('P9'!N9=0,"",'P9'!N9)</f>
        <v>113</v>
      </c>
      <c r="N97" s="100">
        <f>IF('P9'!O9=0,"",'P9'!O9)</f>
        <v>146</v>
      </c>
      <c r="O97" s="100">
        <f>IF('P9'!P9=0,"",'P9'!P9)</f>
        <v>259</v>
      </c>
      <c r="P97" s="97">
        <f>IF('P9'!Q9=0,"",'P9'!Q9)</f>
        <v>325.54145633565309</v>
      </c>
    </row>
    <row r="98" spans="1:16" s="102" customFormat="1" ht="18" x14ac:dyDescent="0.35">
      <c r="A98" s="93"/>
      <c r="B98" s="94">
        <f>IF('P9'!A17="","",'P9'!A17)</f>
        <v>105</v>
      </c>
      <c r="C98" s="97">
        <f>IF('P9'!B17="","",'P9'!B17)</f>
        <v>98.47</v>
      </c>
      <c r="D98" s="94" t="str">
        <f>IF('P9'!C17="","",'P9'!C17)</f>
        <v>SM</v>
      </c>
      <c r="E98" s="95">
        <f>IF('P9'!D17="","",'P9'!D17)</f>
        <v>34083</v>
      </c>
      <c r="F98" s="96" t="str">
        <f>IF('P9'!F17="","",'P9'!F17)</f>
        <v>Kristian Helleren</v>
      </c>
      <c r="G98" s="100">
        <f>IF('P9'!H17=0,"",'P9'!H17)</f>
        <v>138</v>
      </c>
      <c r="H98" s="100">
        <f>IF('P9'!I17=0,"",'P9'!I17)</f>
        <v>143</v>
      </c>
      <c r="I98" s="100">
        <f>IF('P9'!J17=0,"",'P9'!J17)</f>
        <v>-146</v>
      </c>
      <c r="J98" s="100">
        <f>IF('P9'!K17=0,"",'P9'!K17)</f>
        <v>163</v>
      </c>
      <c r="K98" s="100">
        <f>IF('P9'!L17=0,"",'P9'!L17)</f>
        <v>168</v>
      </c>
      <c r="L98" s="100">
        <f>IF('P9'!M17=0,"",'P9'!M17)</f>
        <v>171</v>
      </c>
      <c r="M98" s="100">
        <f>IF('P9'!N17=0,"",'P9'!N17)</f>
        <v>143</v>
      </c>
      <c r="N98" s="100">
        <f>IF('P9'!O17=0,"",'P9'!O17)</f>
        <v>171</v>
      </c>
      <c r="O98" s="100">
        <f>IF('P9'!P17=0,"",'P9'!P17)</f>
        <v>314</v>
      </c>
      <c r="P98" s="97">
        <f>IF('P9'!Q17=0,"",'P9'!Q17)</f>
        <v>351.45893237828562</v>
      </c>
    </row>
    <row r="99" spans="1:16" s="102" customFormat="1" ht="18" x14ac:dyDescent="0.35">
      <c r="A99" s="93"/>
      <c r="B99" s="94">
        <f>IF('P9'!A21="","",'P9'!A21)</f>
        <v>77</v>
      </c>
      <c r="C99" s="97">
        <f>IF('P9'!B21="","",'P9'!B21)</f>
        <v>76.41</v>
      </c>
      <c r="D99" s="94" t="str">
        <f>IF('P9'!C21="","",'P9'!C21)</f>
        <v>M1</v>
      </c>
      <c r="E99" s="95">
        <f>IF('P9'!D21="","",'P9'!D21)</f>
        <v>28656</v>
      </c>
      <c r="F99" s="96" t="str">
        <f>IF('P9'!F21="","",'P9'!F21)</f>
        <v>Ronny Matnisdal</v>
      </c>
      <c r="G99" s="100">
        <f>IF('P9'!H21=0,"",'P9'!H21)</f>
        <v>130</v>
      </c>
      <c r="H99" s="100">
        <f>IF('P9'!I21=0,"",'P9'!I21)</f>
        <v>-133</v>
      </c>
      <c r="I99" s="100">
        <f>IF('P9'!J21=0,"",'P9'!J21)</f>
        <v>-133</v>
      </c>
      <c r="J99" s="100">
        <f>IF('P9'!K21=0,"",'P9'!K21)</f>
        <v>-140</v>
      </c>
      <c r="K99" s="100">
        <f>IF('P9'!L21=0,"",'P9'!L21)</f>
        <v>140</v>
      </c>
      <c r="L99" s="100">
        <f>IF('P9'!M21=0,"",'P9'!M21)</f>
        <v>144</v>
      </c>
      <c r="M99" s="100">
        <f>IF('P9'!N21=0,"",'P9'!N21)</f>
        <v>130</v>
      </c>
      <c r="N99" s="100">
        <f>IF('P9'!O21=0,"",'P9'!O21)</f>
        <v>144</v>
      </c>
      <c r="O99" s="100">
        <f>IF('P9'!P21=0,"",'P9'!P21)</f>
        <v>274</v>
      </c>
      <c r="P99" s="97">
        <f>IF('P9'!Q21=0,"",'P9'!Q21)</f>
        <v>346.55667481729751</v>
      </c>
    </row>
    <row r="100" spans="1:16" s="102" customFormat="1" ht="18" x14ac:dyDescent="0.35">
      <c r="A100" s="93"/>
      <c r="B100" s="94">
        <f>IF('P8'!A15="","",'P8'!A15)</f>
        <v>94</v>
      </c>
      <c r="C100" s="97">
        <f>IF('P8'!B15="","",'P8'!B15)</f>
        <v>88.32</v>
      </c>
      <c r="D100" s="94" t="str">
        <f>IF('P8'!C15="","",'P8'!C15)</f>
        <v>SM</v>
      </c>
      <c r="E100" s="95">
        <f>IF('P8'!D15="","",'P8'!D15)</f>
        <v>33792</v>
      </c>
      <c r="F100" s="96" t="str">
        <f>IF('P8'!F15="","",'P8'!F15)</f>
        <v>Jonas Hetland Mong</v>
      </c>
      <c r="G100" s="100">
        <f>IF('P8'!H15=0,"",'P8'!H15)</f>
        <v>-110</v>
      </c>
      <c r="H100" s="100">
        <f>IF('P8'!I15=0,"",'P8'!I15)</f>
        <v>-110</v>
      </c>
      <c r="I100" s="100">
        <f>IF('P8'!J15=0,"",'P8'!J15)</f>
        <v>-110</v>
      </c>
      <c r="J100" s="100" t="str">
        <f>IF('P8'!K15=0,"",'P8'!K15)</f>
        <v>-</v>
      </c>
      <c r="K100" s="100" t="str">
        <f>IF('P8'!L15=0,"",'P8'!L15)</f>
        <v>-</v>
      </c>
      <c r="L100" s="100" t="str">
        <f>IF('P8'!M15=0,"",'P8'!M15)</f>
        <v>-</v>
      </c>
      <c r="M100" s="100" t="str">
        <f>IF('P8'!N15=0,"",'P8'!N15)</f>
        <v/>
      </c>
      <c r="N100" s="100" t="str">
        <f>IF('P8'!O15=0,"",'P8'!O15)</f>
        <v/>
      </c>
      <c r="O100" s="100" t="str">
        <f>IF('P8'!P15=0,"",'P8'!P15)</f>
        <v/>
      </c>
      <c r="P100" s="97" t="str">
        <f>IF('P8'!Q15=0,"",'P8'!Q15)</f>
        <v/>
      </c>
    </row>
    <row r="101" spans="1:16" s="105" customFormat="1" ht="28.2" x14ac:dyDescent="0.5">
      <c r="A101" s="92">
        <v>3</v>
      </c>
      <c r="B101" s="212" t="s">
        <v>57</v>
      </c>
      <c r="C101" s="212"/>
      <c r="D101" s="212"/>
      <c r="E101" s="212"/>
      <c r="F101" s="212"/>
      <c r="G101" s="133"/>
      <c r="H101" s="133"/>
      <c r="I101" s="133"/>
      <c r="J101" s="133"/>
      <c r="K101" s="133"/>
      <c r="L101" s="133"/>
      <c r="M101" s="99"/>
      <c r="N101" s="99"/>
      <c r="O101" s="99"/>
      <c r="P101" s="108">
        <f>IF(P102="",SUM(P102:P107),(SUM(P102:P107)-MIN(P102:P107)))</f>
        <v>1602.0511819959643</v>
      </c>
    </row>
    <row r="102" spans="1:16" s="102" customFormat="1" ht="18" x14ac:dyDescent="0.35">
      <c r="A102" s="93"/>
      <c r="B102" s="94">
        <f>IF('P8'!A10="","",'P8'!A10)</f>
        <v>94</v>
      </c>
      <c r="C102" s="97">
        <f>IF('P8'!B10="","",'P8'!B10)</f>
        <v>87.25</v>
      </c>
      <c r="D102" s="94" t="str">
        <f>IF('P8'!C10="","",'P8'!C10)</f>
        <v>SM</v>
      </c>
      <c r="E102" s="95">
        <f>IF('P8'!D10="","",'P8'!D10)</f>
        <v>31560</v>
      </c>
      <c r="F102" s="96" t="str">
        <f>IF('P8'!F10="","",'P8'!F10)</f>
        <v>Patricio Yanez</v>
      </c>
      <c r="G102" s="100">
        <f>IF('P8'!H10=0,"",'P8'!H10)</f>
        <v>91</v>
      </c>
      <c r="H102" s="100">
        <f>IF('P8'!I10=0,"",'P8'!I10)</f>
        <v>-95</v>
      </c>
      <c r="I102" s="100">
        <f>IF('P8'!J10=0,"",'P8'!J10)</f>
        <v>-96</v>
      </c>
      <c r="J102" s="100">
        <f>IF('P8'!K10=0,"",'P8'!K10)</f>
        <v>120</v>
      </c>
      <c r="K102" s="100">
        <f>IF('P8'!L10=0,"",'P8'!L10)</f>
        <v>123</v>
      </c>
      <c r="L102" s="100">
        <f>IF('P8'!M10=0,"",'P8'!M10)</f>
        <v>-126</v>
      </c>
      <c r="M102" s="100">
        <f>IF('P8'!N10=0,"",'P8'!N10)</f>
        <v>91</v>
      </c>
      <c r="N102" s="100">
        <f>IF('P8'!O10=0,"",'P8'!O10)</f>
        <v>123</v>
      </c>
      <c r="O102" s="100">
        <f>IF('P8'!P10=0,"",'P8'!P10)</f>
        <v>214</v>
      </c>
      <c r="P102" s="97">
        <f>IF('P8'!Q10=0,"",'P8'!Q10)</f>
        <v>252.50525368787609</v>
      </c>
    </row>
    <row r="103" spans="1:16" s="102" customFormat="1" ht="18" x14ac:dyDescent="0.35">
      <c r="A103" s="93"/>
      <c r="B103" s="94">
        <f>IF('P8'!A14="","",'P8'!A14)</f>
        <v>94</v>
      </c>
      <c r="C103" s="97">
        <f>IF('P8'!B14="","",'P8'!B14)</f>
        <v>87.23</v>
      </c>
      <c r="D103" s="94" t="str">
        <f>IF('P8'!C14="","",'P8'!C14)</f>
        <v>SM</v>
      </c>
      <c r="E103" s="95">
        <f>IF('P8'!D14="","",'P8'!D14)</f>
        <v>32098</v>
      </c>
      <c r="F103" s="96" t="str">
        <f>IF('P8'!F14="","",'P8'!F14)</f>
        <v>Fabian Fosse</v>
      </c>
      <c r="G103" s="100">
        <f>IF('P8'!H14=0,"",'P8'!H14)</f>
        <v>112</v>
      </c>
      <c r="H103" s="100">
        <f>IF('P8'!I14=0,"",'P8'!I14)</f>
        <v>116</v>
      </c>
      <c r="I103" s="100">
        <f>IF('P8'!J14=0,"",'P8'!J14)</f>
        <v>120</v>
      </c>
      <c r="J103" s="100">
        <f>IF('P8'!K14=0,"",'P8'!K14)</f>
        <v>135</v>
      </c>
      <c r="K103" s="100">
        <f>IF('P8'!L14=0,"",'P8'!L14)</f>
        <v>140</v>
      </c>
      <c r="L103" s="100">
        <f>IF('P8'!M14=0,"",'P8'!M14)</f>
        <v>142</v>
      </c>
      <c r="M103" s="100">
        <f>IF('P8'!N14=0,"",'P8'!N14)</f>
        <v>120</v>
      </c>
      <c r="N103" s="100">
        <f>IF('P8'!O14=0,"",'P8'!O14)</f>
        <v>142</v>
      </c>
      <c r="O103" s="100">
        <f>IF('P8'!P14=0,"",'P8'!P14)</f>
        <v>262</v>
      </c>
      <c r="P103" s="97">
        <f>IF('P8'!Q14=0,"",'P8'!Q14)</f>
        <v>309.175818005954</v>
      </c>
    </row>
    <row r="104" spans="1:16" s="102" customFormat="1" ht="18" x14ac:dyDescent="0.35">
      <c r="A104" s="93"/>
      <c r="B104" s="94">
        <f>IF('P8'!A18="","",'P8'!A18)</f>
        <v>94</v>
      </c>
      <c r="C104" s="97">
        <f>IF('P8'!B18="","",'P8'!B18)</f>
        <v>89.63</v>
      </c>
      <c r="D104" s="94" t="str">
        <f>IF('P8'!C18="","",'P8'!C18)</f>
        <v>SM</v>
      </c>
      <c r="E104" s="95">
        <f>IF('P8'!D18="","",'P8'!D18)</f>
        <v>32470</v>
      </c>
      <c r="F104" s="96" t="str">
        <f>IF('P8'!F18="","",'P8'!F18)</f>
        <v>Runar Stikholmen</v>
      </c>
      <c r="G104" s="100">
        <f>IF('P8'!H18=0,"",'P8'!H18)</f>
        <v>-123</v>
      </c>
      <c r="H104" s="100">
        <f>IF('P8'!I18=0,"",'P8'!I18)</f>
        <v>123</v>
      </c>
      <c r="I104" s="100">
        <f>IF('P8'!J18=0,"",'P8'!J18)</f>
        <v>-126</v>
      </c>
      <c r="J104" s="100">
        <f>IF('P8'!K18=0,"",'P8'!K18)</f>
        <v>150</v>
      </c>
      <c r="K104" s="100">
        <f>IF('P8'!L18=0,"",'P8'!L18)</f>
        <v>155</v>
      </c>
      <c r="L104" s="100">
        <f>IF('P8'!M18=0,"",'P8'!M18)</f>
        <v>-160</v>
      </c>
      <c r="M104" s="100">
        <f>IF('P8'!N18=0,"",'P8'!N18)</f>
        <v>123</v>
      </c>
      <c r="N104" s="100">
        <f>IF('P8'!O18=0,"",'P8'!O18)</f>
        <v>155</v>
      </c>
      <c r="O104" s="100">
        <f>IF('P8'!P18=0,"",'P8'!P18)</f>
        <v>278</v>
      </c>
      <c r="P104" s="97">
        <f>IF('P8'!Q18=0,"",'P8'!Q18)</f>
        <v>323.91057099241038</v>
      </c>
    </row>
    <row r="105" spans="1:16" s="102" customFormat="1" ht="18" x14ac:dyDescent="0.35">
      <c r="A105" s="93"/>
      <c r="B105" s="94" t="str">
        <f>IF('P9'!A11="","",'P9'!A11)</f>
        <v>+105</v>
      </c>
      <c r="C105" s="97">
        <f>IF('P9'!B11="","",'P9'!B11)</f>
        <v>107.25</v>
      </c>
      <c r="D105" s="94" t="str">
        <f>IF('P9'!C11="","",'P9'!C11)</f>
        <v>M1</v>
      </c>
      <c r="E105" s="95">
        <f>IF('P9'!D11="","",'P9'!D11)</f>
        <v>27849</v>
      </c>
      <c r="F105" s="96" t="str">
        <f>IF('P9'!F11="","",'P9'!F11)</f>
        <v>Børge Aadland</v>
      </c>
      <c r="G105" s="100">
        <f>IF('P9'!H11=0,"",'P9'!H11)</f>
        <v>117</v>
      </c>
      <c r="H105" s="100">
        <f>IF('P9'!I11=0,"",'P9'!I11)</f>
        <v>-120</v>
      </c>
      <c r="I105" s="100">
        <f>IF('P9'!J11=0,"",'P9'!J11)</f>
        <v>-120</v>
      </c>
      <c r="J105" s="100">
        <f>IF('P9'!K11=0,"",'P9'!K11)</f>
        <v>160</v>
      </c>
      <c r="K105" s="100">
        <f>IF('P9'!L11=0,"",'P9'!L11)</f>
        <v>165</v>
      </c>
      <c r="L105" s="100">
        <f>IF('P9'!M11=0,"",'P9'!M11)</f>
        <v>-170</v>
      </c>
      <c r="M105" s="100">
        <f>IF('P9'!N11=0,"",'P9'!N11)</f>
        <v>117</v>
      </c>
      <c r="N105" s="100">
        <f>IF('P9'!O11=0,"",'P9'!O11)</f>
        <v>165</v>
      </c>
      <c r="O105" s="100">
        <f>IF('P9'!P11=0,"",'P9'!P11)</f>
        <v>282</v>
      </c>
      <c r="P105" s="97">
        <f>IF('P9'!Q11=0,"",'P9'!Q11)</f>
        <v>305.95595130766549</v>
      </c>
    </row>
    <row r="106" spans="1:16" s="102" customFormat="1" ht="18" x14ac:dyDescent="0.35">
      <c r="A106" s="93"/>
      <c r="B106" s="94">
        <f>IF('P9'!A15="","",'P9'!A15)</f>
        <v>105</v>
      </c>
      <c r="C106" s="97">
        <f>IF('P9'!B15="","",'P9'!B15)</f>
        <v>94.14</v>
      </c>
      <c r="D106" s="94" t="str">
        <f>IF('P9'!C15="","",'P9'!C15)</f>
        <v>SM</v>
      </c>
      <c r="E106" s="95">
        <f>IF('P9'!D15="","",'P9'!D15)</f>
        <v>33365</v>
      </c>
      <c r="F106" s="96" t="str">
        <f>IF('P9'!F15="","",'P9'!F15)</f>
        <v>Phillip Houghton</v>
      </c>
      <c r="G106" s="100">
        <f>IF('P9'!H15=0,"",'P9'!H15)</f>
        <v>-108</v>
      </c>
      <c r="H106" s="100">
        <f>IF('P9'!I15=0,"",'P9'!I15)</f>
        <v>110</v>
      </c>
      <c r="I106" s="100">
        <f>IF('P9'!J15=0,"",'P9'!J15)</f>
        <v>116</v>
      </c>
      <c r="J106" s="100">
        <f>IF('P9'!K15=0,"",'P9'!K15)</f>
        <v>140</v>
      </c>
      <c r="K106" s="100">
        <f>IF('P9'!L15=0,"",'P9'!L15)</f>
        <v>148</v>
      </c>
      <c r="L106" s="100">
        <f>IF('P9'!M15=0,"",'P9'!M15)</f>
        <v>154</v>
      </c>
      <c r="M106" s="100">
        <f>IF('P9'!N15=0,"",'P9'!N15)</f>
        <v>116</v>
      </c>
      <c r="N106" s="100">
        <f>IF('P9'!O15=0,"",'P9'!O15)</f>
        <v>154</v>
      </c>
      <c r="O106" s="100">
        <f>IF('P9'!P15=0,"",'P9'!P15)</f>
        <v>270</v>
      </c>
      <c r="P106" s="97">
        <f>IF('P9'!Q15=0,"",'P9'!Q15)</f>
        <v>307.83175197441722</v>
      </c>
    </row>
    <row r="107" spans="1:16" s="102" customFormat="1" ht="18" x14ac:dyDescent="0.35">
      <c r="A107" s="93"/>
      <c r="B107" s="94">
        <f>IF('P9'!A20="","",'P9'!A20)</f>
        <v>105</v>
      </c>
      <c r="C107" s="97">
        <f>IF('P9'!B20="","",'P9'!B20)</f>
        <v>101.47</v>
      </c>
      <c r="D107" s="94" t="str">
        <f>IF('P9'!C20="","",'P9'!C20)</f>
        <v>SM</v>
      </c>
      <c r="E107" s="95">
        <f>IF('P9'!D20="","",'P9'!D20)</f>
        <v>29863</v>
      </c>
      <c r="F107" s="96" t="str">
        <f>IF('P9'!F20="","",'P9'!F20)</f>
        <v>Per Hordnes</v>
      </c>
      <c r="G107" s="100">
        <f>IF('P9'!H20=0,"",'P9'!H20)</f>
        <v>137</v>
      </c>
      <c r="H107" s="100">
        <f>IF('P9'!I20=0,"",'P9'!I20)</f>
        <v>-142</v>
      </c>
      <c r="I107" s="100">
        <f>IF('P9'!J20=0,"",'P9'!J20)</f>
        <v>144</v>
      </c>
      <c r="J107" s="100">
        <f>IF('P9'!K20=0,"",'P9'!K20)</f>
        <v>170</v>
      </c>
      <c r="K107" s="100">
        <f>IF('P9'!L20=0,"",'P9'!L20)</f>
        <v>177</v>
      </c>
      <c r="L107" s="100">
        <f>IF('P9'!M20=0,"",'P9'!M20)</f>
        <v>-183</v>
      </c>
      <c r="M107" s="100">
        <f>IF('P9'!N20=0,"",'P9'!N20)</f>
        <v>144</v>
      </c>
      <c r="N107" s="100">
        <f>IF('P9'!O20=0,"",'P9'!O20)</f>
        <v>177</v>
      </c>
      <c r="O107" s="100">
        <f>IF('P9'!P20=0,"",'P9'!P20)</f>
        <v>321</v>
      </c>
      <c r="P107" s="97">
        <f>IF('P9'!Q20=0,"",'P9'!Q20)</f>
        <v>355.17708971551707</v>
      </c>
    </row>
    <row r="108" spans="1:16" s="105" customFormat="1" ht="28.2" x14ac:dyDescent="0.5">
      <c r="A108" s="92">
        <v>4</v>
      </c>
      <c r="B108" s="212" t="s">
        <v>68</v>
      </c>
      <c r="C108" s="212"/>
      <c r="D108" s="212"/>
      <c r="E108" s="212"/>
      <c r="F108" s="212"/>
      <c r="G108" s="133"/>
      <c r="H108" s="133"/>
      <c r="I108" s="133"/>
      <c r="J108" s="133"/>
      <c r="K108" s="133"/>
      <c r="L108" s="133"/>
      <c r="M108" s="99"/>
      <c r="N108" s="99"/>
      <c r="O108" s="99"/>
      <c r="P108" s="108">
        <f>SUM(P109:P113)</f>
        <v>1494.8261098066378</v>
      </c>
    </row>
    <row r="109" spans="1:16" s="102" customFormat="1" ht="18" x14ac:dyDescent="0.35">
      <c r="A109" s="93"/>
      <c r="B109" s="94">
        <f>IF('P8'!A13="","",'P8'!A13)</f>
        <v>69</v>
      </c>
      <c r="C109" s="97">
        <f>IF('P8'!B13="","",'P8'!B13)</f>
        <v>64.459999999999994</v>
      </c>
      <c r="D109" s="97" t="str">
        <f>IF('P8'!C13="","",'P8'!C13)</f>
        <v>SM</v>
      </c>
      <c r="E109" s="95">
        <f>IF('P8'!D13="","",'P8'!D13)</f>
        <v>34477</v>
      </c>
      <c r="F109" s="96" t="str">
        <f>IF('P8'!F13="","",'P8'!F13)</f>
        <v>Even H. Walaker</v>
      </c>
      <c r="G109" s="100">
        <f>IF('P8'!H13=0,"",'P8'!H13)</f>
        <v>87</v>
      </c>
      <c r="H109" s="100">
        <f>IF('P8'!I13=0,"",'P8'!I13)</f>
        <v>93</v>
      </c>
      <c r="I109" s="100">
        <f>IF('P8'!J13=0,"",'P8'!J13)</f>
        <v>98</v>
      </c>
      <c r="J109" s="100">
        <f>IF('P8'!K13=0,"",'P8'!K13)</f>
        <v>100</v>
      </c>
      <c r="K109" s="100">
        <f>IF('P8'!L13=0,"",'P8'!L13)</f>
        <v>105</v>
      </c>
      <c r="L109" s="100">
        <f>IF('P8'!M13=0,"",'P8'!M13)</f>
        <v>-110</v>
      </c>
      <c r="M109" s="100">
        <f>IF('P8'!N13=0,"",'P8'!N13)</f>
        <v>98</v>
      </c>
      <c r="N109" s="100">
        <f>IF('P8'!O13=0,"",'P8'!O13)</f>
        <v>105</v>
      </c>
      <c r="O109" s="100">
        <f>IF('P8'!P13=0,"",'P8'!P13)</f>
        <v>203</v>
      </c>
      <c r="P109" s="97">
        <f>IF('P8'!Q13=0,"",'P8'!Q13)</f>
        <v>285.69736533813699</v>
      </c>
    </row>
    <row r="110" spans="1:16" s="102" customFormat="1" ht="18" x14ac:dyDescent="0.35">
      <c r="A110" s="93"/>
      <c r="B110" s="94">
        <f>IF('P8'!A19="","",'P8'!A19)</f>
        <v>85</v>
      </c>
      <c r="C110" s="97">
        <f>IF('P8'!B19="","",'P8'!B19)</f>
        <v>78.03</v>
      </c>
      <c r="D110" s="94" t="str">
        <f>IF('P8'!C19="","",'P8'!C19)</f>
        <v>M2</v>
      </c>
      <c r="E110" s="95">
        <f>IF('P8'!D19="","",'P8'!D19)</f>
        <v>25972</v>
      </c>
      <c r="F110" s="96" t="str">
        <f>IF('P8'!F19="","",'P8'!F19)</f>
        <v>Per Arne Marstad</v>
      </c>
      <c r="G110" s="100">
        <f>IF('P8'!H19=0,"",'P8'!H19)</f>
        <v>85</v>
      </c>
      <c r="H110" s="100">
        <f>IF('P8'!I19=0,"",'P8'!I19)</f>
        <v>90</v>
      </c>
      <c r="I110" s="100">
        <f>IF('P8'!J19=0,"",'P8'!J19)</f>
        <v>-95</v>
      </c>
      <c r="J110" s="100">
        <f>IF('P8'!K19=0,"",'P8'!K19)</f>
        <v>105</v>
      </c>
      <c r="K110" s="100">
        <f>IF('P8'!L19=0,"",'P8'!L19)</f>
        <v>-110</v>
      </c>
      <c r="L110" s="100">
        <f>IF('P8'!M19=0,"",'P8'!M19)</f>
        <v>-110</v>
      </c>
      <c r="M110" s="100">
        <f>IF('P8'!N19=0,"",'P8'!N19)</f>
        <v>90</v>
      </c>
      <c r="N110" s="100">
        <f>IF('P8'!O19=0,"",'P8'!O19)</f>
        <v>105</v>
      </c>
      <c r="O110" s="100">
        <f>IF('P8'!P19=0,"",'P8'!P19)</f>
        <v>195</v>
      </c>
      <c r="P110" s="97">
        <f>IF('P8'!Q19=0,"",'P8'!Q19)</f>
        <v>243.74547971768749</v>
      </c>
    </row>
    <row r="111" spans="1:16" s="102" customFormat="1" ht="18" x14ac:dyDescent="0.35">
      <c r="A111" s="93"/>
      <c r="B111" s="94">
        <f>IF('P9'!A10="","",'P9'!A10)</f>
        <v>75</v>
      </c>
      <c r="C111" s="97">
        <f>IF('P9'!B10="","",'P9'!B10)</f>
        <v>69.040000000000006</v>
      </c>
      <c r="D111" s="94" t="str">
        <f>IF('P9'!C10="","",'P9'!C10)</f>
        <v>SK</v>
      </c>
      <c r="E111" s="95">
        <f>IF('P9'!D10="","",'P9'!D10)</f>
        <v>30112</v>
      </c>
      <c r="F111" s="96" t="str">
        <f>IF('P9'!F10="","",'P9'!F10)</f>
        <v>Ruth Kasirye</v>
      </c>
      <c r="G111" s="100">
        <f>IF('P9'!H10=0,"",'P9'!H10)</f>
        <v>85</v>
      </c>
      <c r="H111" s="100">
        <f>IF('P9'!I10=0,"",'P9'!I10)</f>
        <v>90</v>
      </c>
      <c r="I111" s="100">
        <f>IF('P9'!J10=0,"",'P9'!J10)</f>
        <v>95</v>
      </c>
      <c r="J111" s="100">
        <f>IF('P9'!K10=0,"",'P9'!K10)</f>
        <v>105</v>
      </c>
      <c r="K111" s="100">
        <f>IF('P9'!L10=0,"",'P9'!L10)</f>
        <v>115</v>
      </c>
      <c r="L111" s="100">
        <f>IF('P9'!M10=0,"",'P9'!M10)</f>
        <v>120</v>
      </c>
      <c r="M111" s="100">
        <f>IF('P9'!N10=0,"",'P9'!N10)</f>
        <v>95</v>
      </c>
      <c r="N111" s="100">
        <f>IF('P9'!O10=0,"",'P9'!O10)</f>
        <v>120</v>
      </c>
      <c r="O111" s="100">
        <f>IF('P9'!P10=0,"",'P9'!P10)</f>
        <v>215</v>
      </c>
      <c r="P111" s="97">
        <v>289.12</v>
      </c>
    </row>
    <row r="112" spans="1:16" s="102" customFormat="1" ht="18" x14ac:dyDescent="0.35">
      <c r="A112" s="93"/>
      <c r="B112" s="94">
        <f>IF('P9'!A14="","",'P9'!A14)</f>
        <v>85</v>
      </c>
      <c r="C112" s="97">
        <f>IF('P9'!B14="","",'P9'!B14)</f>
        <v>79.33</v>
      </c>
      <c r="D112" s="94" t="str">
        <f>IF('P9'!C14="","",'P9'!C14)</f>
        <v>JM</v>
      </c>
      <c r="E112" s="95">
        <f>IF('P9'!D14="","",'P9'!D14)</f>
        <v>34704</v>
      </c>
      <c r="F112" s="96" t="str">
        <f>IF('P9'!F14="","",'P9'!F14)</f>
        <v>Roger B. Myrholt</v>
      </c>
      <c r="G112" s="100">
        <f>IF('P9'!H14=0,"",'P9'!H14)</f>
        <v>110</v>
      </c>
      <c r="H112" s="100">
        <f>IF('P9'!I14=0,"",'P9'!I14)</f>
        <v>-115</v>
      </c>
      <c r="I112" s="100">
        <f>IF('P9'!J14=0,"",'P9'!J14)</f>
        <v>115</v>
      </c>
      <c r="J112" s="100">
        <f>IF('P9'!K14=0,"",'P9'!K14)</f>
        <v>130</v>
      </c>
      <c r="K112" s="100" t="str">
        <f>IF('P9'!L14=0,"",'P9'!L14)</f>
        <v>-</v>
      </c>
      <c r="L112" s="100" t="str">
        <f>IF('P9'!M14=0,"",'P9'!M14)</f>
        <v>-</v>
      </c>
      <c r="M112" s="100">
        <f>IF('P9'!N14=0,"",'P9'!N14)</f>
        <v>115</v>
      </c>
      <c r="N112" s="100">
        <f>IF('P9'!O14=0,"",'P9'!O14)</f>
        <v>130</v>
      </c>
      <c r="O112" s="100">
        <f>IF('P9'!P14=0,"",'P9'!P14)</f>
        <v>245</v>
      </c>
      <c r="P112" s="97">
        <f>IF('P9'!Q14=0,"",'P9'!Q14)</f>
        <v>303.47796530192568</v>
      </c>
    </row>
    <row r="113" spans="1:16" s="102" customFormat="1" ht="18" x14ac:dyDescent="0.35">
      <c r="A113" s="93"/>
      <c r="B113" s="94" t="str">
        <f>IF('P9'!A22="","",'P9'!A22)</f>
        <v>+105</v>
      </c>
      <c r="C113" s="97">
        <f>IF('P9'!B22="","",'P9'!B22)</f>
        <v>113.72</v>
      </c>
      <c r="D113" s="94" t="str">
        <f>IF('P9'!C22="","",'P9'!C22)</f>
        <v>SM</v>
      </c>
      <c r="E113" s="95">
        <f>IF('P9'!D22="","",'P9'!D22)</f>
        <v>32866</v>
      </c>
      <c r="F113" s="96" t="str">
        <f>IF('P9'!F22="","",'P9'!F22)</f>
        <v>Kim Eirik Tollefsen</v>
      </c>
      <c r="G113" s="100">
        <f>IF('P9'!H22=0,"",'P9'!H22)</f>
        <v>150</v>
      </c>
      <c r="H113" s="100">
        <f>IF('P9'!I22=0,"",'P9'!I22)</f>
        <v>155</v>
      </c>
      <c r="I113" s="100">
        <f>IF('P9'!J22=0,"",'P9'!J22)</f>
        <v>-160</v>
      </c>
      <c r="J113" s="100">
        <f>IF('P9'!K22=0,"",'P9'!K22)</f>
        <v>190</v>
      </c>
      <c r="K113" s="100">
        <f>IF('P9'!L22=0,"",'P9'!L22)</f>
        <v>195</v>
      </c>
      <c r="L113" s="100" t="str">
        <f>IF('P9'!M22=0,"",'P9'!M22)</f>
        <v>-</v>
      </c>
      <c r="M113" s="100">
        <f>IF('P9'!N22=0,"",'P9'!N22)</f>
        <v>155</v>
      </c>
      <c r="N113" s="100">
        <f>IF('P9'!O22=0,"",'P9'!O22)</f>
        <v>195</v>
      </c>
      <c r="O113" s="100">
        <f>IF('P9'!P22=0,"",'P9'!P22)</f>
        <v>350</v>
      </c>
      <c r="P113" s="97">
        <f>IF('P9'!Q22=0,"",'P9'!Q22)</f>
        <v>372.78529944888766</v>
      </c>
    </row>
    <row r="114" spans="1:16" s="102" customFormat="1" ht="18" x14ac:dyDescent="0.35">
      <c r="A114" s="93"/>
      <c r="B114" s="94" t="str">
        <f>IF('P3'!A21="","",'P3'!A21)</f>
        <v/>
      </c>
      <c r="C114" s="97" t="str">
        <f>IF('P3'!B21="","",'P3'!B21)</f>
        <v/>
      </c>
      <c r="D114" s="94" t="str">
        <f>IF('P3'!C21="","",'P3'!C21)</f>
        <v/>
      </c>
      <c r="E114" s="95" t="str">
        <f>IF('P3'!D21="","",'P3'!D21)</f>
        <v/>
      </c>
      <c r="F114" s="96" t="str">
        <f>IF('P3'!F21="","",'P3'!F21)</f>
        <v/>
      </c>
      <c r="G114" s="100" t="str">
        <f>IF('P3'!H21=0,"",'P3'!H21)</f>
        <v/>
      </c>
      <c r="H114" s="100" t="str">
        <f>IF('P3'!I21=0,"",'P3'!I21)</f>
        <v/>
      </c>
      <c r="I114" s="100" t="str">
        <f>IF('P3'!J21=0,"",'P3'!J21)</f>
        <v/>
      </c>
      <c r="J114" s="100" t="str">
        <f>IF('P3'!K21=0,"",'P3'!K21)</f>
        <v/>
      </c>
      <c r="K114" s="100" t="str">
        <f>IF('P3'!L21=0,"",'P3'!L21)</f>
        <v/>
      </c>
      <c r="L114" s="100" t="str">
        <f>IF('P3'!M21=0,"",'P3'!M21)</f>
        <v/>
      </c>
      <c r="M114" s="100" t="str">
        <f>IF('P3'!N21=0,"",'P3'!N21)</f>
        <v/>
      </c>
      <c r="N114" s="100" t="str">
        <f>IF('P3'!O21=0,"",'P3'!O21)</f>
        <v/>
      </c>
      <c r="O114" s="100" t="str">
        <f>IF('P3'!P21=0,"",'P3'!P21)</f>
        <v/>
      </c>
      <c r="P114" s="97" t="str">
        <f>IF('P3'!Q21=0,"",'P3'!Q21)</f>
        <v/>
      </c>
    </row>
  </sheetData>
  <mergeCells count="28">
    <mergeCell ref="B108:F108"/>
    <mergeCell ref="B94:F94"/>
    <mergeCell ref="B101:F101"/>
    <mergeCell ref="A41:P41"/>
    <mergeCell ref="B48:F48"/>
    <mergeCell ref="B53:F53"/>
    <mergeCell ref="B43:F43"/>
    <mergeCell ref="B58:F58"/>
    <mergeCell ref="A85:P85"/>
    <mergeCell ref="A63:P63"/>
    <mergeCell ref="B65:F65"/>
    <mergeCell ref="B69:F69"/>
    <mergeCell ref="B79:F79"/>
    <mergeCell ref="B74:F74"/>
    <mergeCell ref="B87:F87"/>
    <mergeCell ref="B19:F19"/>
    <mergeCell ref="A24:P24"/>
    <mergeCell ref="B35:F35"/>
    <mergeCell ref="B26:F26"/>
    <mergeCell ref="B30:F30"/>
    <mergeCell ref="B14:F14"/>
    <mergeCell ref="A1:P1"/>
    <mergeCell ref="A2:E2"/>
    <mergeCell ref="M2:P2"/>
    <mergeCell ref="A4:P4"/>
    <mergeCell ref="B6:F6"/>
    <mergeCell ref="B10:F10"/>
    <mergeCell ref="F2:K2"/>
  </mergeCells>
  <conditionalFormatting sqref="G11:L13 G15:L18 G20:L22 G27:L29 G36:L39 G31:L34 G49:L52 G44:L47 G54:L57 G59:L61 G75:L78 G66:L68 G70:L73 G80:L83 G7:L9 G88:L93 G102:L107 G109:L113 G95:L100">
    <cfRule type="cellIs" dxfId="3" priority="13" stopIfTrue="1" operator="lessThanOrEqual">
      <formula>0</formula>
    </cfRule>
    <cfRule type="cellIs" dxfId="2" priority="14" stopIfTrue="1" operator="between">
      <formula>1</formula>
      <formula>300</formula>
    </cfRule>
  </conditionalFormatting>
  <conditionalFormatting sqref="G114:L114">
    <cfRule type="cellIs" dxfId="1" priority="9" stopIfTrue="1" operator="lessThanOrEqual">
      <formula>0</formula>
    </cfRule>
    <cfRule type="cellIs" dxfId="0" priority="10" stopIfTrue="1" operator="between">
      <formula>1</formula>
      <formula>300</formula>
    </cfRule>
  </conditionalFormatting>
  <pageMargins left="0.75" right="0.75" top="1" bottom="1" header="0.5" footer="0.5"/>
  <pageSetup paperSize="9" scale="57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114"/>
  <sheetViews>
    <sheetView showGridLines="0" topLeftCell="A2" zoomScaleNormal="100" workbookViewId="0">
      <selection activeCell="B5" sqref="B5"/>
    </sheetView>
  </sheetViews>
  <sheetFormatPr baseColWidth="10" defaultColWidth="8.77734375" defaultRowHeight="12.6" x14ac:dyDescent="0.25"/>
  <cols>
    <col min="1" max="1" width="3.109375" customWidth="1"/>
    <col min="2" max="2" width="5.88671875" customWidth="1"/>
    <col min="3" max="3" width="7.6640625" style="46" customWidth="1"/>
    <col min="4" max="4" width="5.44140625" customWidth="1"/>
    <col min="5" max="5" width="10.77734375" customWidth="1"/>
    <col min="6" max="6" width="25.77734375" style="11" customWidth="1"/>
    <col min="7" max="9" width="5.5546875" style="46" customWidth="1"/>
    <col min="10" max="10" width="12.44140625" style="46" customWidth="1"/>
  </cols>
  <sheetData>
    <row r="1" spans="1:16" s="47" customFormat="1" ht="33.75" customHeight="1" x14ac:dyDescent="0.55000000000000004">
      <c r="A1" s="213" t="s">
        <v>38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6" s="47" customFormat="1" ht="27" customHeight="1" x14ac:dyDescent="0.55000000000000004">
      <c r="A2" s="214" t="str">
        <f>IF('P1'!H5&gt;0,'P1'!H5,"")</f>
        <v>Vigrestad IK</v>
      </c>
      <c r="B2" s="214"/>
      <c r="C2" s="214"/>
      <c r="D2" s="214"/>
      <c r="E2" s="214"/>
      <c r="F2" s="101" t="str">
        <f>IF('P1'!M5&gt;0,'P1'!M5,"")</f>
        <v>Vigrestadhallen</v>
      </c>
      <c r="G2" s="215">
        <f>IF('P1'!R5&gt;0,'P1'!R5,"")</f>
        <v>42342</v>
      </c>
      <c r="H2" s="215"/>
      <c r="I2" s="215"/>
      <c r="J2" s="215"/>
    </row>
    <row r="3" spans="1:16" ht="15.75" customHeight="1" x14ac:dyDescent="0.25">
      <c r="A3" s="39"/>
      <c r="E3" s="42"/>
    </row>
    <row r="4" spans="1:16" s="48" customFormat="1" ht="24.6" x14ac:dyDescent="0.45">
      <c r="A4" s="220" t="s">
        <v>66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6" ht="13.95" customHeight="1" x14ac:dyDescent="0.3">
      <c r="A5" s="182"/>
      <c r="B5" s="182"/>
      <c r="C5" s="183"/>
      <c r="D5" s="182"/>
      <c r="E5" s="184"/>
      <c r="F5" s="185"/>
      <c r="G5" s="186"/>
      <c r="H5" s="186"/>
      <c r="I5" s="186"/>
      <c r="J5" s="183"/>
    </row>
    <row r="6" spans="1:16" s="48" customFormat="1" ht="24.6" x14ac:dyDescent="0.45">
      <c r="A6" s="187">
        <v>1</v>
      </c>
      <c r="B6" s="219" t="s">
        <v>58</v>
      </c>
      <c r="C6" s="219"/>
      <c r="D6" s="219"/>
      <c r="E6" s="219"/>
      <c r="F6" s="219"/>
      <c r="G6" s="188"/>
      <c r="H6" s="188"/>
      <c r="I6" s="188"/>
      <c r="J6" s="189">
        <f>SUM(J7:J9)</f>
        <v>993.74578193538753</v>
      </c>
    </row>
    <row r="7" spans="1:16" s="103" customFormat="1" ht="18" x14ac:dyDescent="0.35">
      <c r="A7" s="194"/>
      <c r="B7" s="195">
        <f>IF('P1'!A12="","",'P1'!A12)</f>
        <v>105</v>
      </c>
      <c r="C7" s="196">
        <f>IF('P1'!B12="","",'P1'!B12)</f>
        <v>104.66</v>
      </c>
      <c r="D7" s="195" t="str">
        <f>IF('P1'!C12="","",'P1'!C12)</f>
        <v>M8</v>
      </c>
      <c r="E7" s="197">
        <f>IF('P1'!D12="","",'P1'!D12)</f>
        <v>16227</v>
      </c>
      <c r="F7" s="198" t="str">
        <f>IF('P1'!F12="","",'P1'!F12)</f>
        <v>Jan Nystrøm</v>
      </c>
      <c r="G7" s="199">
        <f>IF('P1'!N12=0,"",'P1'!N12)</f>
        <v>67</v>
      </c>
      <c r="H7" s="199">
        <f>IF('P1'!O12=0,"",'P1'!O12)</f>
        <v>88</v>
      </c>
      <c r="I7" s="199">
        <f>IF('P1'!P12=0,"",'P1'!P12)</f>
        <v>155</v>
      </c>
      <c r="J7" s="200">
        <f>IF('P1'!R12=0,"",'P1'!R12)</f>
        <v>339.51283836367844</v>
      </c>
    </row>
    <row r="8" spans="1:16" s="102" customFormat="1" ht="18" x14ac:dyDescent="0.35">
      <c r="A8" s="194"/>
      <c r="B8" s="195">
        <f>IF('P1'!A14="","",'P1'!A14)</f>
        <v>85</v>
      </c>
      <c r="C8" s="196">
        <f>IF('P1'!B14="","",'P1'!B14)</f>
        <v>82.64</v>
      </c>
      <c r="D8" s="195" t="str">
        <f>IF('P1'!C14="","",'P1'!C14)</f>
        <v>M9</v>
      </c>
      <c r="E8" s="197">
        <f>IF('P1'!D14="","",'P1'!D14)</f>
        <v>14143</v>
      </c>
      <c r="F8" s="198" t="str">
        <f>IF('P1'!F14="","",'P1'!F14)</f>
        <v>Johan Nystrøm</v>
      </c>
      <c r="G8" s="199">
        <f>IF('P1'!N14=0,"",'P1'!N14)</f>
        <v>56</v>
      </c>
      <c r="H8" s="199">
        <f>IF('P1'!O14=0,"",'P1'!O14)</f>
        <v>67</v>
      </c>
      <c r="I8" s="199">
        <f>IF('P1'!P14=0,"",'P1'!P14)</f>
        <v>123</v>
      </c>
      <c r="J8" s="200">
        <f>IF('P1'!R14=0,"",'P1'!R14)</f>
        <v>335.61673051569926</v>
      </c>
      <c r="P8" s="102" t="s">
        <v>20</v>
      </c>
    </row>
    <row r="9" spans="1:16" s="102" customFormat="1" ht="18" x14ac:dyDescent="0.35">
      <c r="A9" s="194"/>
      <c r="B9" s="195">
        <f>IF('P1'!A18="","",'P1'!A18)</f>
        <v>105</v>
      </c>
      <c r="C9" s="196">
        <f>IF('P1'!B18="","",'P1'!B18)</f>
        <v>104.1</v>
      </c>
      <c r="D9" s="195" t="str">
        <f>IF('P1'!C18="","",'P1'!C18)</f>
        <v>M2</v>
      </c>
      <c r="E9" s="197">
        <f>IF('P1'!D18="","",'P1'!D18)</f>
        <v>26790</v>
      </c>
      <c r="F9" s="198" t="str">
        <f>IF('P1'!F18="","",'P1'!F18)</f>
        <v>Ronny Fevåg</v>
      </c>
      <c r="G9" s="199">
        <f>IF('P1'!N18=0,"",'P1'!N18)</f>
        <v>106</v>
      </c>
      <c r="H9" s="199">
        <f>IF('P1'!O18=0,"",'P1'!O18)</f>
        <v>145</v>
      </c>
      <c r="I9" s="199">
        <f>IF('P1'!P18=0,"",'P1'!P18)</f>
        <v>251</v>
      </c>
      <c r="J9" s="200">
        <f>IF('P1'!R18=0,"",'P1'!R18)</f>
        <v>318.61621305600977</v>
      </c>
    </row>
    <row r="10" spans="1:16" s="191" customFormat="1" ht="22.8" x14ac:dyDescent="0.4">
      <c r="A10" s="187">
        <v>2</v>
      </c>
      <c r="B10" s="219" t="s">
        <v>56</v>
      </c>
      <c r="C10" s="219"/>
      <c r="D10" s="219"/>
      <c r="E10" s="219"/>
      <c r="F10" s="219"/>
      <c r="G10" s="188"/>
      <c r="H10" s="188"/>
      <c r="I10" s="188"/>
      <c r="J10" s="189">
        <f>SUM(J11:J13)</f>
        <v>964.60989114957556</v>
      </c>
    </row>
    <row r="11" spans="1:16" s="192" customFormat="1" ht="15.6" x14ac:dyDescent="0.3">
      <c r="A11" s="194"/>
      <c r="B11" s="195">
        <f>IF('P1'!A10="","",'P1'!A10)</f>
        <v>94</v>
      </c>
      <c r="C11" s="196">
        <f>IF('P1'!B10="","",'P1'!B10)</f>
        <v>87.43</v>
      </c>
      <c r="D11" s="195" t="str">
        <f>IF('P1'!C10="","",'P1'!C10)</f>
        <v>M5</v>
      </c>
      <c r="E11" s="197">
        <f>IF('P1'!D10="","",'P1'!D10)</f>
        <v>22098</v>
      </c>
      <c r="F11" s="198" t="str">
        <f>IF('P1'!F10="","",'P1'!F10)</f>
        <v>Lars Hage</v>
      </c>
      <c r="G11" s="199">
        <f>IF('P1'!N10=0,"",'P1'!N10)</f>
        <v>80</v>
      </c>
      <c r="H11" s="199">
        <f>IF('P1'!O10=0,"",'P1'!O10)</f>
        <v>109</v>
      </c>
      <c r="I11" s="199">
        <f>IF('P1'!P10=0,"",'P1'!P10)</f>
        <v>189</v>
      </c>
      <c r="J11" s="200">
        <f>IF('P1'!R10=0,"",'P1'!R10)</f>
        <v>300.76353299596832</v>
      </c>
    </row>
    <row r="12" spans="1:16" s="190" customFormat="1" ht="15.6" x14ac:dyDescent="0.3">
      <c r="A12" s="194"/>
      <c r="B12" s="195">
        <f>IF('P1'!A16="","",'P1'!A16)</f>
        <v>94</v>
      </c>
      <c r="C12" s="196">
        <f>IF('P1'!B16="","",'P1'!B16)</f>
        <v>88.77</v>
      </c>
      <c r="D12" s="195" t="str">
        <f>IF('P1'!C16="","",'P1'!C16)</f>
        <v>M2</v>
      </c>
      <c r="E12" s="197">
        <f>IF('P1'!D16="","",'P1'!D16)</f>
        <v>26870</v>
      </c>
      <c r="F12" s="198" t="str">
        <f>IF('P1'!F16="","",'P1'!F16)</f>
        <v>Vegar Olsen</v>
      </c>
      <c r="G12" s="199">
        <f>IF('P1'!N16=0,"",'P1'!N16)</f>
        <v>104</v>
      </c>
      <c r="H12" s="199">
        <f>IF('P1'!O16=0,"",'P1'!O16)</f>
        <v>116</v>
      </c>
      <c r="I12" s="199">
        <f>IF('P1'!P16=0,"",'P1'!P16)</f>
        <v>220</v>
      </c>
      <c r="J12" s="200">
        <f>IF('P1'!R16=0,"",'P1'!R16)</f>
        <v>298.15939076172162</v>
      </c>
    </row>
    <row r="13" spans="1:16" s="190" customFormat="1" ht="15.6" x14ac:dyDescent="0.3">
      <c r="A13" s="194"/>
      <c r="B13" s="195">
        <f>IF('P1'!A21="","",'P1'!A21)</f>
        <v>77</v>
      </c>
      <c r="C13" s="196">
        <f>IF('P1'!B21="","",'P1'!B21)</f>
        <v>76.19</v>
      </c>
      <c r="D13" s="195" t="str">
        <f>IF('P1'!C21="","",'P1'!C21)</f>
        <v>M4</v>
      </c>
      <c r="E13" s="197">
        <f>IF('P1'!D21="","",'P1'!D21)</f>
        <v>23475</v>
      </c>
      <c r="F13" s="198" t="str">
        <f>IF('P1'!F21="","",'P1'!F21)</f>
        <v>Atle Rønning Kauppinen</v>
      </c>
      <c r="G13" s="199">
        <f>IF('P1'!N21=0,"",'P1'!N21)</f>
        <v>100</v>
      </c>
      <c r="H13" s="199">
        <f>IF('P1'!O21=0,"",'P1'!O21)</f>
        <v>130</v>
      </c>
      <c r="I13" s="199">
        <f>IF('P1'!P21=0,"",'P1'!P21)</f>
        <v>230</v>
      </c>
      <c r="J13" s="200">
        <f>IF('P1'!R21=0,"",'P1'!R21)</f>
        <v>365.68696739188562</v>
      </c>
    </row>
    <row r="14" spans="1:16" s="191" customFormat="1" ht="22.8" x14ac:dyDescent="0.4">
      <c r="A14" s="187">
        <v>3</v>
      </c>
      <c r="B14" s="219" t="s">
        <v>55</v>
      </c>
      <c r="C14" s="219"/>
      <c r="D14" s="219"/>
      <c r="E14" s="219"/>
      <c r="F14" s="219"/>
      <c r="G14" s="188"/>
      <c r="H14" s="188"/>
      <c r="I14" s="188"/>
      <c r="J14" s="189">
        <f>IF(J15="",SUM(J15:J18),(SUM(J15:J18)-MIN(J15:J18)))</f>
        <v>944.0314200075627</v>
      </c>
    </row>
    <row r="15" spans="1:16" s="192" customFormat="1" ht="15.6" x14ac:dyDescent="0.3">
      <c r="A15" s="194"/>
      <c r="B15" s="195">
        <f>IF('P1'!A9="","",'P1'!A9)</f>
        <v>94</v>
      </c>
      <c r="C15" s="196">
        <f>IF('P1'!B9="","",'P1'!B9)</f>
        <v>91.36</v>
      </c>
      <c r="D15" s="195" t="str">
        <f>IF('P1'!C9="","",'P1'!C9)</f>
        <v>M9</v>
      </c>
      <c r="E15" s="197">
        <f>IF('P1'!D9="","",'P1'!D9)</f>
        <v>14761</v>
      </c>
      <c r="F15" s="198" t="str">
        <f>IF('P1'!F9="","",'P1'!F9)</f>
        <v>Roald Bjerkholt</v>
      </c>
      <c r="G15" s="199">
        <f>IF('P1'!N9=0,"",'P1'!N9)</f>
        <v>50</v>
      </c>
      <c r="H15" s="199">
        <f>IF('P1'!O9=0,"",'P1'!O9)</f>
        <v>62</v>
      </c>
      <c r="I15" s="199">
        <f>IF('P1'!P9=0,"",'P1'!P9)</f>
        <v>112</v>
      </c>
      <c r="J15" s="200">
        <f>IF('P1'!R9=0,"",'P1'!R9)</f>
        <v>277.11464943221659</v>
      </c>
    </row>
    <row r="16" spans="1:16" s="190" customFormat="1" ht="15.6" x14ac:dyDescent="0.3">
      <c r="A16" s="194"/>
      <c r="B16" s="195">
        <f>IF('P1'!A13="","",'P1'!A13)</f>
        <v>105</v>
      </c>
      <c r="C16" s="196">
        <f>IF('P1'!B13="","",'P1'!B13)</f>
        <v>94.37</v>
      </c>
      <c r="D16" s="195" t="str">
        <f>IF('P1'!C13="","",'P1'!C13)</f>
        <v>M6</v>
      </c>
      <c r="E16" s="197">
        <f>IF('P1'!D13="","",'P1'!D13)</f>
        <v>18809</v>
      </c>
      <c r="F16" s="198" t="str">
        <f>IF('P1'!F13="","",'P1'!F13)</f>
        <v>Terje Grimstad</v>
      </c>
      <c r="G16" s="199">
        <f>IF('P1'!N13=0,"",'P1'!N13)</f>
        <v>70</v>
      </c>
      <c r="H16" s="199">
        <f>IF('P1'!O13=0,"",'P1'!O13)</f>
        <v>100</v>
      </c>
      <c r="I16" s="199">
        <f>IF('P1'!P13=0,"",'P1'!P13)</f>
        <v>170</v>
      </c>
      <c r="J16" s="200">
        <f>IF('P1'!R13=0,"",'P1'!R13)</f>
        <v>311.3398413471852</v>
      </c>
    </row>
    <row r="17" spans="1:10" s="190" customFormat="1" ht="15.6" x14ac:dyDescent="0.3">
      <c r="A17" s="194"/>
      <c r="B17" s="195">
        <f>IF('P1'!A19="","",'P1'!A19)</f>
        <v>85</v>
      </c>
      <c r="C17" s="196">
        <f>IF('P1'!B19="","",'P1'!B19)</f>
        <v>83.7</v>
      </c>
      <c r="D17" s="195" t="str">
        <f>IF('P1'!C19="","",'P1'!C19)</f>
        <v>M2</v>
      </c>
      <c r="E17" s="197">
        <f>IF('P1'!D19="","",'P1'!D19)</f>
        <v>26002</v>
      </c>
      <c r="F17" s="198" t="str">
        <f>IF('P1'!F19="","",'P1'!F19)</f>
        <v>Thorkild Larsen</v>
      </c>
      <c r="G17" s="199">
        <f>IF('P1'!N19=0,"",'P1'!N19)</f>
        <v>98</v>
      </c>
      <c r="H17" s="199">
        <f>IF('P1'!O19=0,"",'P1'!O19)</f>
        <v>117</v>
      </c>
      <c r="I17" s="199">
        <f>IF('P1'!P19=0,"",'P1'!P19)</f>
        <v>215</v>
      </c>
      <c r="J17" s="200">
        <f>IF('P1'!R19=0,"",'P1'!R19)</f>
        <v>306.30802398426113</v>
      </c>
    </row>
    <row r="18" spans="1:10" s="190" customFormat="1" ht="15.6" x14ac:dyDescent="0.3">
      <c r="A18" s="194"/>
      <c r="B18" s="195" t="str">
        <f>IF('P1'!A22="","",'P1'!A22)</f>
        <v>+105</v>
      </c>
      <c r="C18" s="196">
        <f>IF('P1'!B22="","",'P1'!B22)</f>
        <v>113.05</v>
      </c>
      <c r="D18" s="195" t="str">
        <f>IF('P1'!C22="","",'P1'!C22)</f>
        <v>M8</v>
      </c>
      <c r="E18" s="197">
        <f>IF('P1'!D22="","",'P1'!D22)</f>
        <v>16053</v>
      </c>
      <c r="F18" s="198" t="str">
        <f>IF('P1'!F22="","",'P1'!F22)</f>
        <v>Kolbjørn Bjerkholt</v>
      </c>
      <c r="G18" s="199">
        <f>IF('P1'!N22=0,"",'P1'!N22)</f>
        <v>63</v>
      </c>
      <c r="H18" s="199">
        <f>IF('P1'!O22=0,"",'P1'!O22)</f>
        <v>86</v>
      </c>
      <c r="I18" s="199">
        <f>IF('P1'!P22=0,"",'P1'!P22)</f>
        <v>149</v>
      </c>
      <c r="J18" s="200">
        <f>IF('P1'!R22=0,"",'P1'!R22)</f>
        <v>326.38355467611638</v>
      </c>
    </row>
    <row r="19" spans="1:10" s="191" customFormat="1" ht="22.8" x14ac:dyDescent="0.4">
      <c r="A19" s="187">
        <v>4</v>
      </c>
      <c r="B19" s="219" t="s">
        <v>57</v>
      </c>
      <c r="C19" s="219"/>
      <c r="D19" s="219"/>
      <c r="E19" s="219"/>
      <c r="F19" s="219"/>
      <c r="G19" s="188"/>
      <c r="H19" s="188"/>
      <c r="I19" s="188"/>
      <c r="J19" s="189">
        <f>SUM(J20:J22)</f>
        <v>863.61435587004905</v>
      </c>
    </row>
    <row r="20" spans="1:10" s="192" customFormat="1" ht="15.6" x14ac:dyDescent="0.3">
      <c r="A20" s="194"/>
      <c r="B20" s="195" t="str">
        <f>IF('P1'!A11="","",'P1'!A11)</f>
        <v>+105</v>
      </c>
      <c r="C20" s="196">
        <f>IF('P1'!B11="","",'P1'!B11)</f>
        <v>107.35</v>
      </c>
      <c r="D20" s="195" t="str">
        <f>IF('P1'!C11="","",'P1'!C11)</f>
        <v>M1</v>
      </c>
      <c r="E20" s="197">
        <f>IF('P1'!D11="","",'P1'!D11)</f>
        <v>29420</v>
      </c>
      <c r="F20" s="198" t="str">
        <f>IF('P1'!F11="","",'P1'!F11)</f>
        <v>Michal Daae</v>
      </c>
      <c r="G20" s="199">
        <f>IF('P1'!N11=0,"",'P1'!N11)</f>
        <v>86</v>
      </c>
      <c r="H20" s="199">
        <f>IF('P1'!O11=0,"",'P1'!O11)</f>
        <v>111</v>
      </c>
      <c r="I20" s="199">
        <f>IF('P1'!P11=0,"",'P1'!P11)</f>
        <v>197</v>
      </c>
      <c r="J20" s="200">
        <f>IF('P1'!R11=0,"",'P1'!R11)</f>
        <v>229.05257300010064</v>
      </c>
    </row>
    <row r="21" spans="1:10" s="190" customFormat="1" ht="15.6" x14ac:dyDescent="0.3">
      <c r="A21" s="194"/>
      <c r="B21" s="195">
        <f>IF('P1'!A17="","",'P1'!A17)</f>
        <v>105</v>
      </c>
      <c r="C21" s="196">
        <f>IF('P1'!B17="","",'P1'!B17)</f>
        <v>96.79</v>
      </c>
      <c r="D21" s="195" t="str">
        <f>IF('P1'!C17="","",'P1'!C17)</f>
        <v>M4</v>
      </c>
      <c r="E21" s="197">
        <f>IF('P1'!D17="","",'P1'!D17)</f>
        <v>22864</v>
      </c>
      <c r="F21" s="198" t="str">
        <f>IF('P1'!F17="","",'P1'!F17)</f>
        <v>Petter N. Sæterdal</v>
      </c>
      <c r="G21" s="199">
        <f>IF('P1'!N17=0,"",'P1'!N17)</f>
        <v>90</v>
      </c>
      <c r="H21" s="199">
        <f>IF('P1'!O17=0,"",'P1'!O17)</f>
        <v>115</v>
      </c>
      <c r="I21" s="199">
        <f>IF('P1'!P17=0,"",'P1'!P17)</f>
        <v>205</v>
      </c>
      <c r="J21" s="200">
        <f>IF('P1'!R17=0,"",'P1'!R17)</f>
        <v>298.7369300613064</v>
      </c>
    </row>
    <row r="22" spans="1:10" s="190" customFormat="1" ht="15.6" x14ac:dyDescent="0.3">
      <c r="A22" s="194"/>
      <c r="B22" s="195" t="str">
        <f>IF('P1'!A24="","",'P1'!A24)</f>
        <v>+105</v>
      </c>
      <c r="C22" s="196">
        <f>IF('P1'!B24="","",'P1'!B24)</f>
        <v>107.09</v>
      </c>
      <c r="D22" s="195" t="str">
        <f>IF('P1'!C24="","",'P1'!C24)</f>
        <v>M1</v>
      </c>
      <c r="E22" s="197">
        <f>IF('P1'!D24="","",'P1'!D24)</f>
        <v>27849</v>
      </c>
      <c r="F22" s="198" t="str">
        <f>IF('P1'!F24="","",'P1'!F24)</f>
        <v>Børge Aadland</v>
      </c>
      <c r="G22" s="199">
        <f>IF('P1'!N24=0,"",'P1'!N24)</f>
        <v>120</v>
      </c>
      <c r="H22" s="199">
        <f>IF('P1'!O24=0,"",'P1'!O24)</f>
        <v>155</v>
      </c>
      <c r="I22" s="199">
        <f>IF('P1'!P24=0,"",'P1'!P24)</f>
        <v>275</v>
      </c>
      <c r="J22" s="200">
        <f>IF('P1'!R24=0,"",'P1'!R24)</f>
        <v>335.82485280864205</v>
      </c>
    </row>
    <row r="23" spans="1:10" ht="13.95" customHeight="1" x14ac:dyDescent="0.3">
      <c r="A23" s="182"/>
      <c r="B23" s="182"/>
      <c r="C23" s="183"/>
      <c r="D23" s="182"/>
      <c r="E23" s="184"/>
      <c r="F23" s="185"/>
      <c r="G23" s="186"/>
      <c r="H23" s="186"/>
      <c r="I23" s="186"/>
      <c r="J23" s="183"/>
    </row>
    <row r="24" spans="1:10" s="48" customFormat="1" ht="24.6" x14ac:dyDescent="0.45">
      <c r="A24" s="220" t="s">
        <v>49</v>
      </c>
      <c r="B24" s="220"/>
      <c r="C24" s="220"/>
      <c r="D24" s="220"/>
      <c r="E24" s="220"/>
      <c r="F24" s="220"/>
      <c r="G24" s="220"/>
      <c r="H24" s="220"/>
      <c r="I24" s="220"/>
      <c r="J24" s="220"/>
    </row>
    <row r="25" spans="1:10" ht="13.95" customHeight="1" x14ac:dyDescent="0.3">
      <c r="A25" s="182"/>
      <c r="B25" s="182"/>
      <c r="C25" s="183"/>
      <c r="D25" s="182"/>
      <c r="E25" s="184"/>
      <c r="F25" s="185"/>
      <c r="G25" s="186"/>
      <c r="H25" s="186"/>
      <c r="I25" s="186"/>
      <c r="J25" s="183"/>
    </row>
    <row r="26" spans="1:10" s="191" customFormat="1" ht="22.8" x14ac:dyDescent="0.4">
      <c r="A26" s="187">
        <v>1</v>
      </c>
      <c r="B26" s="219" t="s">
        <v>60</v>
      </c>
      <c r="C26" s="219"/>
      <c r="D26" s="219"/>
      <c r="E26" s="219"/>
      <c r="F26" s="219"/>
      <c r="G26" s="188"/>
      <c r="H26" s="188"/>
      <c r="I26" s="188"/>
      <c r="J26" s="189">
        <f>SUM(J27:J29)</f>
        <v>715.92747086749387</v>
      </c>
    </row>
    <row r="27" spans="1:10" s="190" customFormat="1" ht="15.6" x14ac:dyDescent="0.3">
      <c r="A27" s="194"/>
      <c r="B27" s="195">
        <f>IF('P2'!A10="","",'P2'!A10)</f>
        <v>50</v>
      </c>
      <c r="C27" s="196">
        <f>IF('P2'!B10="","",'P2'!B10)</f>
        <v>47.72</v>
      </c>
      <c r="D27" s="195" t="str">
        <f>IF('P2'!C10="","",'P2'!C10)</f>
        <v>UM</v>
      </c>
      <c r="E27" s="197">
        <f>IF('P2'!D10="","",'P2'!D10)</f>
        <v>37220</v>
      </c>
      <c r="F27" s="198" t="str">
        <f>IF('P2'!F10="","",'P2'!F10)</f>
        <v>Aron Süssmann</v>
      </c>
      <c r="G27" s="199">
        <f>IF('P2'!N10=0,"",'P2'!N10)</f>
        <v>52</v>
      </c>
      <c r="H27" s="199">
        <f>IF('P2'!O10=0,"",'P2'!O10)</f>
        <v>62</v>
      </c>
      <c r="I27" s="199">
        <f>IF('P2'!P10=0,"",'P2'!P10)</f>
        <v>114</v>
      </c>
      <c r="J27" s="196">
        <f>IF('P2'!Q10=0,"",'P2'!Q10)</f>
        <v>203.48785051263047</v>
      </c>
    </row>
    <row r="28" spans="1:10" s="190" customFormat="1" ht="15.6" x14ac:dyDescent="0.3">
      <c r="A28" s="194"/>
      <c r="B28" s="195">
        <f>IF('P2'!A16="","",'P2'!A16)</f>
        <v>85</v>
      </c>
      <c r="C28" s="196">
        <f>IF('P2'!B16="","",'P2'!B16)</f>
        <v>83.57</v>
      </c>
      <c r="D28" s="195" t="str">
        <f>IF('P2'!C16="","",'P2'!C16)</f>
        <v>UM</v>
      </c>
      <c r="E28" s="197">
        <f>IF('P2'!D16="","",'P2'!D16)</f>
        <v>35949</v>
      </c>
      <c r="F28" s="198" t="str">
        <f>IF('P2'!F16="","",'P2'!F16)</f>
        <v>Izak Süssmann</v>
      </c>
      <c r="G28" s="199">
        <f>IF('P2'!N16=0,"",'P2'!N16)</f>
        <v>88</v>
      </c>
      <c r="H28" s="199">
        <f>IF('P2'!O16=0,"",'P2'!O16)</f>
        <v>110</v>
      </c>
      <c r="I28" s="199">
        <f>IF('P2'!P16=0,"",'P2'!P16)</f>
        <v>198</v>
      </c>
      <c r="J28" s="196">
        <f>IF('P2'!Q16=0,"",'P2'!Q16)</f>
        <v>238.63966425351185</v>
      </c>
    </row>
    <row r="29" spans="1:10" s="190" customFormat="1" ht="15.6" x14ac:dyDescent="0.3">
      <c r="A29" s="194"/>
      <c r="B29" s="195">
        <f>IF('P2'!A18="","",'P2'!A18)</f>
        <v>77</v>
      </c>
      <c r="C29" s="196">
        <f>IF('P2'!B18="","",'P2'!B18)</f>
        <v>69.25</v>
      </c>
      <c r="D29" s="195" t="str">
        <f>IF('P2'!C18="","",'P2'!C18)</f>
        <v>UM</v>
      </c>
      <c r="E29" s="197">
        <f>IF('P2'!D18="","",'P2'!D18)</f>
        <v>36192</v>
      </c>
      <c r="F29" s="198" t="str">
        <f>IF('P2'!F18="","",'P2'!F18)</f>
        <v>Eskil Andersen</v>
      </c>
      <c r="G29" s="199">
        <f>IF('P2'!N18=0,"",'P2'!N18)</f>
        <v>94</v>
      </c>
      <c r="H29" s="199">
        <f>IF('P2'!O18=0,"",'P2'!O18)</f>
        <v>110</v>
      </c>
      <c r="I29" s="199">
        <f>IF('P2'!P18=0,"",'P2'!P18)</f>
        <v>204</v>
      </c>
      <c r="J29" s="196">
        <f>IF('P2'!Q18=0,"",'P2'!Q18)</f>
        <v>273.79995610135154</v>
      </c>
    </row>
    <row r="30" spans="1:10" s="191" customFormat="1" ht="22.8" x14ac:dyDescent="0.4">
      <c r="A30" s="187">
        <v>2</v>
      </c>
      <c r="B30" s="219" t="s">
        <v>61</v>
      </c>
      <c r="C30" s="219"/>
      <c r="D30" s="219"/>
      <c r="E30" s="219"/>
      <c r="F30" s="219"/>
      <c r="G30" s="188"/>
      <c r="H30" s="188"/>
      <c r="I30" s="188"/>
      <c r="J30" s="189">
        <f>IF(J31="",SUM(J31:J34),(SUM(J31:J34)-MIN(J31:J34)))</f>
        <v>703.81424330318259</v>
      </c>
    </row>
    <row r="31" spans="1:10" s="190" customFormat="1" ht="15.6" x14ac:dyDescent="0.3">
      <c r="A31" s="194"/>
      <c r="B31" s="195">
        <f>IF('P2'!A11="","",'P2'!A11)</f>
        <v>62</v>
      </c>
      <c r="C31" s="196">
        <f>IF('P2'!B11="","",'P2'!B11)</f>
        <v>56.62</v>
      </c>
      <c r="D31" s="195" t="str">
        <f>IF('P2'!C11="","",'P2'!C11)</f>
        <v>UM</v>
      </c>
      <c r="E31" s="197">
        <f>IF('P2'!D11="","",'P2'!D11)</f>
        <v>36793</v>
      </c>
      <c r="F31" s="198" t="str">
        <f>IF('P2'!F11="","",'P2'!F11)</f>
        <v>Kim Aleksander Kværnø</v>
      </c>
      <c r="G31" s="199">
        <f>IF('P2'!N11=0,"",'P2'!N11)</f>
        <v>70</v>
      </c>
      <c r="H31" s="199">
        <f>IF('P2'!O11=0,"",'P2'!O11)</f>
        <v>93</v>
      </c>
      <c r="I31" s="199">
        <f>IF('P2'!P11=0,"",'P2'!P11)</f>
        <v>163</v>
      </c>
      <c r="J31" s="196">
        <f>IF('P2'!Q11=0,"",'P2'!Q11)</f>
        <v>252.22783341935008</v>
      </c>
    </row>
    <row r="32" spans="1:10" s="190" customFormat="1" ht="15.6" x14ac:dyDescent="0.3">
      <c r="A32" s="194"/>
      <c r="B32" s="195">
        <f>IF('P2'!A15="","",'P2'!A15)</f>
        <v>77</v>
      </c>
      <c r="C32" s="196">
        <f>IF('P2'!B15="","",'P2'!B15)</f>
        <v>70.12</v>
      </c>
      <c r="D32" s="195" t="str">
        <f>IF('P2'!C15="","",'P2'!C15)</f>
        <v>UM</v>
      </c>
      <c r="E32" s="197">
        <f>IF('P2'!D15="","",'P2'!D15)</f>
        <v>36849</v>
      </c>
      <c r="F32" s="198" t="str">
        <f>IF('P2'!F15="","",'P2'!F15)</f>
        <v>Stephan Paulsen</v>
      </c>
      <c r="G32" s="199">
        <f>IF('P2'!N15=0,"",'P2'!N15)</f>
        <v>72</v>
      </c>
      <c r="H32" s="199">
        <f>IF('P2'!O15=0,"",'P2'!O15)</f>
        <v>92</v>
      </c>
      <c r="I32" s="199">
        <f>IF('P2'!P15=0,"",'P2'!P15)</f>
        <v>164</v>
      </c>
      <c r="J32" s="196">
        <f>IF('P2'!Q15=0,"",'P2'!Q15)</f>
        <v>218.38115706599822</v>
      </c>
    </row>
    <row r="33" spans="1:12" s="190" customFormat="1" ht="15.6" x14ac:dyDescent="0.3">
      <c r="A33" s="194"/>
      <c r="B33" s="195">
        <f>IF('P2'!A13="","",'P2'!A13)</f>
        <v>56</v>
      </c>
      <c r="C33" s="196">
        <f>IF('P2'!B13="","",'P2'!B13)</f>
        <v>54.64</v>
      </c>
      <c r="D33" s="195" t="str">
        <f>IF('P2'!C13="","",'P2'!C13)</f>
        <v>UM</v>
      </c>
      <c r="E33" s="197">
        <f>IF('P2'!D13="","",'P2'!D13)</f>
        <v>36790</v>
      </c>
      <c r="F33" s="198" t="str">
        <f>IF('P2'!F13="","",'P2'!F13)</f>
        <v>Eddy Knutshaug</v>
      </c>
      <c r="G33" s="199">
        <f>IF('P2'!N13=0,"",'P2'!N13)</f>
        <v>63</v>
      </c>
      <c r="H33" s="199">
        <f>IF('P2'!O13=0,"",'P2'!O13)</f>
        <v>80</v>
      </c>
      <c r="I33" s="199">
        <f>IF('P2'!P13=0,"",'P2'!P13)</f>
        <v>143</v>
      </c>
      <c r="J33" s="196">
        <f>IF('P2'!Q13=0,"",'P2'!Q13)</f>
        <v>227.57807249840536</v>
      </c>
    </row>
    <row r="34" spans="1:12" s="190" customFormat="1" ht="15.6" x14ac:dyDescent="0.3">
      <c r="A34" s="194"/>
      <c r="B34" s="195">
        <f>IF('P2'!A20="","",'P2'!A20)</f>
        <v>62</v>
      </c>
      <c r="C34" s="196">
        <f>IF('P2'!B20="","",'P2'!B20)</f>
        <v>59.33</v>
      </c>
      <c r="D34" s="195" t="str">
        <f>IF('P2'!C20="","",'P2'!C20)</f>
        <v>UM</v>
      </c>
      <c r="E34" s="197">
        <f>IF('P2'!D20="","",'P2'!D20)</f>
        <v>36725</v>
      </c>
      <c r="F34" s="198" t="str">
        <f>IF('P2'!F20="","",'P2'!F20)</f>
        <v>Runar Scheie</v>
      </c>
      <c r="G34" s="199">
        <f>IF('P2'!N20=0,"",'P2'!N20)</f>
        <v>65</v>
      </c>
      <c r="H34" s="199">
        <f>IF('P2'!O20=0,"",'P2'!O20)</f>
        <v>85</v>
      </c>
      <c r="I34" s="199">
        <f>IF('P2'!P20=0,"",'P2'!P20)</f>
        <v>150</v>
      </c>
      <c r="J34" s="196">
        <f>IF('P2'!Q20=0,"",'P2'!Q20)</f>
        <v>224.0083373854271</v>
      </c>
    </row>
    <row r="35" spans="1:12" s="191" customFormat="1" ht="22.8" x14ac:dyDescent="0.4">
      <c r="A35" s="187">
        <v>3</v>
      </c>
      <c r="B35" s="219" t="s">
        <v>59</v>
      </c>
      <c r="C35" s="219"/>
      <c r="D35" s="219"/>
      <c r="E35" s="219"/>
      <c r="F35" s="219"/>
      <c r="G35" s="188"/>
      <c r="H35" s="188"/>
      <c r="I35" s="188"/>
      <c r="J35" s="189">
        <f>IF(J36="",SUM(J36:J39),(SUM(J36:J39)-MIN(J36:J39)))</f>
        <v>650.93168870059071</v>
      </c>
    </row>
    <row r="36" spans="1:12" s="190" customFormat="1" ht="15.6" x14ac:dyDescent="0.3">
      <c r="A36" s="194" t="s">
        <v>20</v>
      </c>
      <c r="B36" s="195">
        <f>IF('P2'!A9="","",'P2'!A9)</f>
        <v>69</v>
      </c>
      <c r="C36" s="196">
        <f>IF('P2'!B9="","",'P2'!B9)</f>
        <v>67.45</v>
      </c>
      <c r="D36" s="195" t="str">
        <f>IF('P2'!C9="","",'P2'!C9)</f>
        <v>UM</v>
      </c>
      <c r="E36" s="197">
        <f>IF('P2'!D9="","",'P2'!D9)</f>
        <v>36768</v>
      </c>
      <c r="F36" s="198" t="str">
        <f>IF('P2'!F9="","",'P2'!F9)</f>
        <v>Reiel Felde</v>
      </c>
      <c r="G36" s="199">
        <f>IF('P2'!N9=0,"",'P2'!N9)</f>
        <v>63</v>
      </c>
      <c r="H36" s="199">
        <f>IF('P2'!O9=0,"",'P2'!O9)</f>
        <v>70</v>
      </c>
      <c r="I36" s="199">
        <f>IF('P2'!P9=0,"",'P2'!P9)</f>
        <v>133</v>
      </c>
      <c r="J36" s="196">
        <f>IF('P2'!Q9=0,"",'P2'!Q9)</f>
        <v>181.57142769889705</v>
      </c>
    </row>
    <row r="37" spans="1:12" s="190" customFormat="1" ht="15.6" x14ac:dyDescent="0.3">
      <c r="A37" s="194"/>
      <c r="B37" s="195">
        <f>IF('P2'!A12="","",'P2'!A12)</f>
        <v>62</v>
      </c>
      <c r="C37" s="196">
        <f>IF('P2'!B12="","",'P2'!B12)</f>
        <v>61.27</v>
      </c>
      <c r="D37" s="195" t="str">
        <f>IF('P2'!C12="","",'P2'!C12)</f>
        <v>UM</v>
      </c>
      <c r="E37" s="197">
        <f>IF('P2'!D12="","",'P2'!D12)</f>
        <v>36529</v>
      </c>
      <c r="F37" s="198" t="str">
        <f>IF('P2'!F12="","",'P2'!F12)</f>
        <v>Robert Andre Moldestad</v>
      </c>
      <c r="G37" s="199">
        <f>IF('P2'!N12=0,"",'P2'!N12)</f>
        <v>75</v>
      </c>
      <c r="H37" s="199">
        <f>IF('P2'!O12=0,"",'P2'!O12)</f>
        <v>92</v>
      </c>
      <c r="I37" s="199">
        <f>IF('P2'!P12=0,"",'P2'!P12)</f>
        <v>167</v>
      </c>
      <c r="J37" s="196">
        <f>IF('P2'!Q12=0,"",'P2'!Q12)</f>
        <v>243.58427983876112</v>
      </c>
    </row>
    <row r="38" spans="1:12" s="190" customFormat="1" ht="15.6" x14ac:dyDescent="0.3">
      <c r="A38" s="194"/>
      <c r="B38" s="195" t="str">
        <f>IF('P2'!A17="","",'P2'!A17)</f>
        <v>+94</v>
      </c>
      <c r="C38" s="196">
        <f>IF('P2'!B17="","",'P2'!B17)</f>
        <v>122.97</v>
      </c>
      <c r="D38" s="195" t="str">
        <f>IF('P2'!C17="","",'P2'!C17)</f>
        <v>UM</v>
      </c>
      <c r="E38" s="197">
        <f>IF('P2'!D17="","",'P2'!D17)</f>
        <v>36841</v>
      </c>
      <c r="F38" s="198" t="str">
        <f>IF('P2'!F17="","",'P2'!F17)</f>
        <v>Leiv Arne Støyva Sårheim</v>
      </c>
      <c r="G38" s="199">
        <f>IF('P2'!N17=0,"",'P2'!N17)</f>
        <v>90</v>
      </c>
      <c r="H38" s="199">
        <f>IF('P2'!O17=0,"",'P2'!O17)</f>
        <v>105</v>
      </c>
      <c r="I38" s="199">
        <f>IF('P2'!P17=0,"",'P2'!P17)</f>
        <v>195</v>
      </c>
      <c r="J38" s="196">
        <f>IF('P2'!Q17=0,"",'P2'!Q17)</f>
        <v>203.38657778621143</v>
      </c>
      <c r="L38" s="193"/>
    </row>
    <row r="39" spans="1:12" s="190" customFormat="1" ht="15.6" x14ac:dyDescent="0.3">
      <c r="A39" s="194"/>
      <c r="B39" s="195" t="str">
        <f>IF('P2'!A19="","",'P2'!A19)</f>
        <v>+94</v>
      </c>
      <c r="C39" s="196">
        <f>IF('P2'!B19="","",'P2'!B19)</f>
        <v>100.98</v>
      </c>
      <c r="D39" s="195" t="str">
        <f>IF('P2'!C19="","",'P2'!C19)</f>
        <v>UM</v>
      </c>
      <c r="E39" s="197">
        <f>IF('P2'!D19="","",'P2'!D19)</f>
        <v>36029</v>
      </c>
      <c r="F39" s="198" t="str">
        <f>IF('P2'!F19="","",'P2'!F19)</f>
        <v>Ole-Kristoffer Sørland</v>
      </c>
      <c r="G39" s="199">
        <f>IF('P2'!N19=0,"",'P2'!N19)</f>
        <v>82</v>
      </c>
      <c r="H39" s="199">
        <f>IF('P2'!O19=0,"",'P2'!O19)</f>
        <v>102</v>
      </c>
      <c r="I39" s="199">
        <f>IF('P2'!P19=0,"",'P2'!P19)</f>
        <v>184</v>
      </c>
      <c r="J39" s="196">
        <f>IF('P2'!Q19=0,"",'P2'!Q19)</f>
        <v>203.96083107561822</v>
      </c>
    </row>
    <row r="40" spans="1:12" ht="13.95" customHeight="1" x14ac:dyDescent="0.3">
      <c r="A40" s="182"/>
      <c r="B40" s="182"/>
      <c r="C40" s="183"/>
      <c r="D40" s="182"/>
      <c r="E40" s="184"/>
      <c r="F40" s="185"/>
      <c r="G40" s="186"/>
      <c r="H40" s="186"/>
      <c r="I40" s="186"/>
      <c r="J40" s="183"/>
    </row>
    <row r="41" spans="1:12" s="191" customFormat="1" ht="22.8" x14ac:dyDescent="0.4">
      <c r="A41" s="220" t="s">
        <v>50</v>
      </c>
      <c r="B41" s="220"/>
      <c r="C41" s="220"/>
      <c r="D41" s="220"/>
      <c r="E41" s="220"/>
      <c r="F41" s="220"/>
      <c r="G41" s="220"/>
      <c r="H41" s="220"/>
      <c r="I41" s="220"/>
      <c r="J41" s="220"/>
    </row>
    <row r="42" spans="1:12" ht="13.95" customHeight="1" x14ac:dyDescent="0.3">
      <c r="A42" s="182"/>
      <c r="B42" s="182"/>
      <c r="C42" s="183"/>
      <c r="D42" s="182"/>
      <c r="E42" s="184"/>
      <c r="F42" s="185"/>
      <c r="G42" s="186"/>
      <c r="H42" s="186"/>
      <c r="I42" s="186"/>
      <c r="J42" s="183"/>
    </row>
    <row r="43" spans="1:12" s="191" customFormat="1" ht="22.8" x14ac:dyDescent="0.4">
      <c r="A43" s="187">
        <v>1</v>
      </c>
      <c r="B43" s="219" t="s">
        <v>60</v>
      </c>
      <c r="C43" s="219"/>
      <c r="D43" s="219"/>
      <c r="E43" s="219"/>
      <c r="F43" s="219"/>
      <c r="G43" s="188"/>
      <c r="H43" s="188"/>
      <c r="I43" s="188"/>
      <c r="J43" s="189">
        <f>IF(J44="",SUM(J44:J47),(SUM(J44:J47)-MIN(J44:J47)))</f>
        <v>807.94445012051392</v>
      </c>
    </row>
    <row r="44" spans="1:12" s="190" customFormat="1" ht="15.6" x14ac:dyDescent="0.3">
      <c r="A44" s="194"/>
      <c r="B44" s="195">
        <f>IF('P4'!A10="","",'P4'!A10)</f>
        <v>50</v>
      </c>
      <c r="C44" s="196">
        <f>IF('P4'!B10="","",'P4'!B10)</f>
        <v>47.92</v>
      </c>
      <c r="D44" s="195" t="str">
        <f>IF('P4'!C10="","",'P4'!C10)</f>
        <v>UM</v>
      </c>
      <c r="E44" s="197">
        <f>IF('P4'!D10="","",'P4'!D10)</f>
        <v>37220</v>
      </c>
      <c r="F44" s="198" t="str">
        <f>IF('P4'!F10="","",'P4'!F10)</f>
        <v>Aron Süssmann</v>
      </c>
      <c r="G44" s="199">
        <f>IF('P4'!N10=0,"",'P4'!N10)</f>
        <v>52</v>
      </c>
      <c r="H44" s="199">
        <f>IF('P4'!O10=0,"",'P4'!O10)</f>
        <v>62</v>
      </c>
      <c r="I44" s="199">
        <f>IF('P4'!P10=0,"",'P4'!P10)</f>
        <v>114</v>
      </c>
      <c r="J44" s="196">
        <f>IF('P4'!Q10=0,"",'P4'!Q10)</f>
        <v>202.72949963875271</v>
      </c>
    </row>
    <row r="45" spans="1:12" s="190" customFormat="1" ht="15.6" x14ac:dyDescent="0.3">
      <c r="A45" s="194"/>
      <c r="B45" s="195">
        <f>IF('P4'!A16="","",'P4'!A16)</f>
        <v>85</v>
      </c>
      <c r="C45" s="196">
        <f>IF('P4'!B16="","",'P4'!B16)</f>
        <v>83.72</v>
      </c>
      <c r="D45" s="195" t="str">
        <f>IF('P4'!C16="","",'P4'!C16)</f>
        <v>UM</v>
      </c>
      <c r="E45" s="197">
        <f>IF('P4'!D16="","",'P4'!D16)</f>
        <v>35949</v>
      </c>
      <c r="F45" s="198" t="str">
        <f>IF('P4'!F16="","",'P4'!F16)</f>
        <v>Izak Süssmann</v>
      </c>
      <c r="G45" s="199">
        <f>IF('P4'!N16=0,"",'P4'!N16)</f>
        <v>95</v>
      </c>
      <c r="H45" s="199">
        <f>IF('P4'!O16=0,"",'P4'!O16)</f>
        <v>115</v>
      </c>
      <c r="I45" s="199">
        <f>IF('P4'!P16=0,"",'P4'!P16)</f>
        <v>210</v>
      </c>
      <c r="J45" s="196">
        <f>IF('P4'!Q16=0,"",'P4'!Q16)</f>
        <v>252.87268405959065</v>
      </c>
    </row>
    <row r="46" spans="1:12" s="190" customFormat="1" ht="15.6" x14ac:dyDescent="0.3">
      <c r="A46" s="194"/>
      <c r="B46" s="195">
        <f>IF('P5'!A11="","",'P5'!A11)</f>
        <v>69</v>
      </c>
      <c r="C46" s="196">
        <f>IF('P5'!B11="","",'P5'!B11)</f>
        <v>69</v>
      </c>
      <c r="D46" s="195" t="str">
        <f>IF('P5'!C11="","",'P5'!C11)</f>
        <v>UM</v>
      </c>
      <c r="E46" s="197">
        <f>IF('P5'!D11="","",'P5'!D11)</f>
        <v>36192</v>
      </c>
      <c r="F46" s="198" t="str">
        <f>IF('P5'!F11="","",'P5'!F11)</f>
        <v>Eskil Andersen</v>
      </c>
      <c r="G46" s="199">
        <f>IF('P5'!N11=0,"",'P5'!N11)</f>
        <v>103</v>
      </c>
      <c r="H46" s="199">
        <f>IF('P5'!O11=0,"",'P5'!O11)</f>
        <v>126</v>
      </c>
      <c r="I46" s="199">
        <f>IF('P5'!P11=0,"",'P5'!P11)</f>
        <v>229</v>
      </c>
      <c r="J46" s="196">
        <f>IF('P5'!Q11=0,"",'P5'!Q11)</f>
        <v>308.06443775418171</v>
      </c>
    </row>
    <row r="47" spans="1:12" s="190" customFormat="1" ht="15.6" x14ac:dyDescent="0.3">
      <c r="A47" s="194"/>
      <c r="B47" s="195">
        <f>IF('P5'!A17="","",'P5'!A17)</f>
        <v>77</v>
      </c>
      <c r="C47" s="196">
        <f>IF('P5'!B17="","",'P5'!B17)</f>
        <v>75.53</v>
      </c>
      <c r="D47" s="195" t="str">
        <f>IF('P5'!C17="","",'P5'!C17)</f>
        <v>JM</v>
      </c>
      <c r="E47" s="197">
        <f>IF('P5'!D17="","",'P5'!D17)</f>
        <v>35180</v>
      </c>
      <c r="F47" s="198" t="str">
        <f>IF('P5'!F17="","",'P5'!F17)</f>
        <v>Johan Espedal</v>
      </c>
      <c r="G47" s="199">
        <f>IF('P5'!N17=0,"",'P5'!N17)</f>
        <v>86</v>
      </c>
      <c r="H47" s="199">
        <f>IF('P5'!O17=0,"",'P5'!O17)</f>
        <v>108</v>
      </c>
      <c r="I47" s="199">
        <f>IF('P5'!P17=0,"",'P5'!P17)</f>
        <v>194</v>
      </c>
      <c r="J47" s="196">
        <f>IF('P5'!Q17=0,"",'P5'!Q17)</f>
        <v>247.00732830674156</v>
      </c>
    </row>
    <row r="48" spans="1:12" s="191" customFormat="1" ht="22.8" x14ac:dyDescent="0.4">
      <c r="A48" s="187">
        <v>2</v>
      </c>
      <c r="B48" s="219" t="s">
        <v>61</v>
      </c>
      <c r="C48" s="219"/>
      <c r="D48" s="219"/>
      <c r="E48" s="219"/>
      <c r="F48" s="219"/>
      <c r="G48" s="188"/>
      <c r="H48" s="188"/>
      <c r="I48" s="188"/>
      <c r="J48" s="189">
        <f>IF(J49="",SUM(J49:J52),(SUM(J49:J52)-MIN(J49:J52)))</f>
        <v>800.58614493967707</v>
      </c>
    </row>
    <row r="49" spans="1:10" s="190" customFormat="1" ht="15.6" x14ac:dyDescent="0.3">
      <c r="A49" s="194"/>
      <c r="B49" s="195">
        <f>IF('P4'!A9="","",'P4'!A9)</f>
        <v>105</v>
      </c>
      <c r="C49" s="196">
        <f>IF('P4'!B9="","",'P4'!B9)</f>
        <v>95.28</v>
      </c>
      <c r="D49" s="195" t="str">
        <f>IF('P4'!C9="","",'P4'!C9)</f>
        <v>JM</v>
      </c>
      <c r="E49" s="197">
        <f>IF('P4'!D9="","",'P4'!D9)</f>
        <v>35434</v>
      </c>
      <c r="F49" s="198" t="str">
        <f>IF('P4'!F9="","",'P4'!F9)</f>
        <v>Ole Magnus Strand</v>
      </c>
      <c r="G49" s="199">
        <f>IF('P4'!N9=0,"",'P4'!N9)</f>
        <v>111</v>
      </c>
      <c r="H49" s="199">
        <f>IF('P4'!O9=0,"",'P4'!O9)</f>
        <v>140</v>
      </c>
      <c r="I49" s="199">
        <f>IF('P4'!P9=0,"",'P4'!P9)</f>
        <v>251</v>
      </c>
      <c r="J49" s="196">
        <f>IF('P4'!Q9=0,"",'P4'!Q9)</f>
        <v>284.72221129654361</v>
      </c>
    </row>
    <row r="50" spans="1:10" s="190" customFormat="1" ht="15.6" x14ac:dyDescent="0.3">
      <c r="A50" s="194"/>
      <c r="B50" s="195">
        <f>IF('P4'!A14="","",'P4'!A14)</f>
        <v>69</v>
      </c>
      <c r="C50" s="196">
        <f>IF('P4'!B14="","",'P4'!B14)</f>
        <v>67</v>
      </c>
      <c r="D50" s="195" t="str">
        <f>IF('P4'!C14="","",'P4'!C14)</f>
        <v>JM</v>
      </c>
      <c r="E50" s="197">
        <f>IF('P4'!D14="","",'P4'!D14)</f>
        <v>35378</v>
      </c>
      <c r="F50" s="198" t="str">
        <f>IF('P4'!F14="","",'P4'!F14)</f>
        <v>Runar Klungervik</v>
      </c>
      <c r="G50" s="199">
        <f>IF('P4'!N14=0,"",'P4'!N14)</f>
        <v>86</v>
      </c>
      <c r="H50" s="199">
        <f>IF('P4'!O14=0,"",'P4'!O14)</f>
        <v>108</v>
      </c>
      <c r="I50" s="199">
        <f>IF('P4'!P14=0,"",'P4'!P14)</f>
        <v>194</v>
      </c>
      <c r="J50" s="196">
        <f>IF('P4'!Q14=0,"",'P4'!Q14)</f>
        <v>266.01719937288891</v>
      </c>
    </row>
    <row r="51" spans="1:10" s="190" customFormat="1" ht="15.6" x14ac:dyDescent="0.3">
      <c r="A51" s="194"/>
      <c r="B51" s="195">
        <f>IF('P5'!A10="","",'P5'!A10)</f>
        <v>62</v>
      </c>
      <c r="C51" s="196">
        <f>IF('P5'!B10="","",'P5'!B10)</f>
        <v>57.32</v>
      </c>
      <c r="D51" s="195" t="str">
        <f>IF('P5'!C10="","",'P5'!C10)</f>
        <v>UM</v>
      </c>
      <c r="E51" s="197">
        <f>IF('P5'!D10="","",'P5'!D10)</f>
        <v>36793</v>
      </c>
      <c r="F51" s="198" t="str">
        <f>IF('P5'!F10="","",'P5'!F10)</f>
        <v>Kim Aleksander Kværnø</v>
      </c>
      <c r="G51" s="199">
        <f>IF('P5'!N10=0,"",'P5'!N10)</f>
        <v>72</v>
      </c>
      <c r="H51" s="199">
        <f>IF('P5'!O10=0,"",'P5'!O10)</f>
        <v>91</v>
      </c>
      <c r="I51" s="199">
        <f>IF('P5'!P10=0,"",'P5'!P10)</f>
        <v>163</v>
      </c>
      <c r="J51" s="196">
        <f>IF('P5'!Q10=0,"",'P5'!Q10)</f>
        <v>249.84673427024447</v>
      </c>
    </row>
    <row r="52" spans="1:10" s="190" customFormat="1" ht="15.6" x14ac:dyDescent="0.3">
      <c r="A52" s="194"/>
      <c r="B52" s="195">
        <f>IF('P5'!A14="","",'P5'!A14)</f>
        <v>77</v>
      </c>
      <c r="C52" s="196">
        <f>IF('P5'!B14="","",'P5'!B14)</f>
        <v>70.81</v>
      </c>
      <c r="D52" s="195" t="str">
        <f>IF('P5'!C14="","",'P5'!C14)</f>
        <v>UM</v>
      </c>
      <c r="E52" s="197">
        <f>IF('P5'!D14="","",'P5'!D14)</f>
        <v>36849</v>
      </c>
      <c r="F52" s="198" t="str">
        <f>IF('P5'!F14="","",'P5'!F14)</f>
        <v>Stephan Paulsen</v>
      </c>
      <c r="G52" s="199">
        <f>IF('P5'!N14=0,"",'P5'!N14)</f>
        <v>75</v>
      </c>
      <c r="H52" s="199">
        <f>IF('P5'!O14=0,"",'P5'!O14)</f>
        <v>95</v>
      </c>
      <c r="I52" s="199">
        <f>IF('P5'!P14=0,"",'P5'!P14)</f>
        <v>170</v>
      </c>
      <c r="J52" s="196">
        <f>IF('P5'!Q14=0,"",'P5'!Q14)</f>
        <v>224.98896409168125</v>
      </c>
    </row>
    <row r="53" spans="1:10" s="191" customFormat="1" ht="22.8" x14ac:dyDescent="0.4">
      <c r="A53" s="187">
        <v>3</v>
      </c>
      <c r="B53" s="219" t="s">
        <v>63</v>
      </c>
      <c r="C53" s="219"/>
      <c r="D53" s="219"/>
      <c r="E53" s="219"/>
      <c r="F53" s="219"/>
      <c r="G53" s="188"/>
      <c r="H53" s="188"/>
      <c r="I53" s="188"/>
      <c r="J53" s="189">
        <f>IF(J54="",SUM(J54:J57),(SUM(J54:J57)-MIN(J54:J57)))</f>
        <v>784.89511547853294</v>
      </c>
    </row>
    <row r="54" spans="1:10" s="190" customFormat="1" ht="15.6" x14ac:dyDescent="0.3">
      <c r="A54" s="194"/>
      <c r="B54" s="195">
        <f>IF('P4'!A11="","",'P4'!A11)</f>
        <v>105</v>
      </c>
      <c r="C54" s="196">
        <f>IF('P4'!B11="","",'P4'!B11)</f>
        <v>100.29</v>
      </c>
      <c r="D54" s="195" t="str">
        <f>IF('P4'!C11="","",'P4'!C11)</f>
        <v>JM</v>
      </c>
      <c r="E54" s="197">
        <f>IF('P4'!D11="","",'P4'!D11)</f>
        <v>34808</v>
      </c>
      <c r="F54" s="198" t="str">
        <f>IF('P4'!F11="","",'P4'!F11)</f>
        <v>Evald Osnes Devik</v>
      </c>
      <c r="G54" s="199">
        <f>IF('P4'!N11=0,"",'P4'!N11)</f>
        <v>111</v>
      </c>
      <c r="H54" s="199">
        <f>IF('P4'!O11=0,"",'P4'!O11)</f>
        <v>140</v>
      </c>
      <c r="I54" s="199">
        <f>IF('P4'!P11=0,"",'P4'!P11)</f>
        <v>251</v>
      </c>
      <c r="J54" s="196">
        <f>IF('P4'!Q11=0,"",'P4'!Q11)</f>
        <v>278.95381046137993</v>
      </c>
    </row>
    <row r="55" spans="1:10" s="190" customFormat="1" ht="15.6" x14ac:dyDescent="0.3">
      <c r="A55" s="194"/>
      <c r="B55" s="195">
        <f>IF('P4'!A15="","",'P4'!A15)</f>
        <v>69</v>
      </c>
      <c r="C55" s="196">
        <f>IF('P4'!B15="","",'P4'!B15)</f>
        <v>68.5</v>
      </c>
      <c r="D55" s="195" t="str">
        <f>IF('P4'!C15="","",'P4'!C15)</f>
        <v>UM</v>
      </c>
      <c r="E55" s="197">
        <f>IF('P4'!D15="","",'P4'!D15)</f>
        <v>36575</v>
      </c>
      <c r="F55" s="198" t="str">
        <f>IF('P4'!F15="","",'P4'!F15)</f>
        <v>Håkon Hjelle Roset</v>
      </c>
      <c r="G55" s="199">
        <f>IF('P4'!N15=0,"",'P4'!N15)</f>
        <v>62</v>
      </c>
      <c r="H55" s="199">
        <f>IF('P4'!O15=0,"",'P4'!O15)</f>
        <v>82</v>
      </c>
      <c r="I55" s="199">
        <f>IF('P4'!P15=0,"",'P4'!P15)</f>
        <v>144</v>
      </c>
      <c r="J55" s="196">
        <f>IF('P4'!Q15=0,"",'P4'!Q15)</f>
        <v>194.62433699293405</v>
      </c>
    </row>
    <row r="56" spans="1:10" s="190" customFormat="1" ht="15.6" x14ac:dyDescent="0.3">
      <c r="A56" s="194"/>
      <c r="B56" s="195">
        <f>IF('P5'!A12="","",'P5'!A12)</f>
        <v>69</v>
      </c>
      <c r="C56" s="196">
        <f>IF('P5'!B12="","",'P5'!B12)</f>
        <v>65.760000000000005</v>
      </c>
      <c r="D56" s="195" t="str">
        <f>IF('P5'!C12="","",'P5'!C12)</f>
        <v>UM</v>
      </c>
      <c r="E56" s="197">
        <f>IF('P5'!D12="","",'P5'!D12)</f>
        <v>36545</v>
      </c>
      <c r="F56" s="198" t="str">
        <f>IF('P5'!F12="","",'P5'!F12)</f>
        <v>Marcus Røed Frøyset</v>
      </c>
      <c r="G56" s="199">
        <f>IF('P5'!N12=0,"",'P5'!N12)</f>
        <v>68</v>
      </c>
      <c r="H56" s="199">
        <f>IF('P5'!O12=0,"",'P5'!O12)</f>
        <v>83</v>
      </c>
      <c r="I56" s="199">
        <f>IF('P5'!P12=0,"",'P5'!P12)</f>
        <v>151</v>
      </c>
      <c r="J56" s="196">
        <f>IF('P5'!Q12=0,"",'P5'!Q12)</f>
        <v>209.64867119960311</v>
      </c>
    </row>
    <row r="57" spans="1:10" s="190" customFormat="1" ht="15.6" x14ac:dyDescent="0.3">
      <c r="A57" s="194"/>
      <c r="B57" s="195">
        <f>IF('P5'!A16="","",'P5'!A16)</f>
        <v>94</v>
      </c>
      <c r="C57" s="196">
        <f>IF('P5'!B16="","",'P5'!B16)</f>
        <v>87.17</v>
      </c>
      <c r="D57" s="195" t="str">
        <f>IF('P5'!C16="","",'P5'!C16)</f>
        <v>JM</v>
      </c>
      <c r="E57" s="197">
        <f>IF('P5'!D16="","",'P5'!D16)</f>
        <v>35101</v>
      </c>
      <c r="F57" s="198" t="str">
        <f>IF('P5'!F16="","",'P5'!F16)</f>
        <v>Hans Sande</v>
      </c>
      <c r="G57" s="199">
        <f>IF('P5'!N16=0,"",'P5'!N16)</f>
        <v>109</v>
      </c>
      <c r="H57" s="199">
        <f>IF('P5'!O16=0,"",'P5'!O16)</f>
        <v>142</v>
      </c>
      <c r="I57" s="199">
        <f>IF('P5'!P16=0,"",'P5'!P16)</f>
        <v>251</v>
      </c>
      <c r="J57" s="196">
        <f>IF('P5'!Q16=0,"",'P5'!Q16)</f>
        <v>296.29263381754993</v>
      </c>
    </row>
    <row r="58" spans="1:10" s="191" customFormat="1" ht="22.8" x14ac:dyDescent="0.4">
      <c r="A58" s="187">
        <v>4</v>
      </c>
      <c r="B58" s="219" t="s">
        <v>62</v>
      </c>
      <c r="C58" s="219"/>
      <c r="D58" s="219"/>
      <c r="E58" s="219"/>
      <c r="F58" s="219"/>
      <c r="G58" s="188"/>
      <c r="H58" s="188"/>
      <c r="I58" s="188"/>
      <c r="J58" s="189">
        <f>SUM(J59:J61)</f>
        <v>783.54812189070867</v>
      </c>
    </row>
    <row r="59" spans="1:10" s="190" customFormat="1" ht="15.6" x14ac:dyDescent="0.3">
      <c r="A59" s="194"/>
      <c r="B59" s="195">
        <f>IF('P4'!A12="","",'P4'!A12)</f>
        <v>69</v>
      </c>
      <c r="C59" s="196">
        <f>IF('P4'!B12="","",'P4'!B12)</f>
        <v>65.48</v>
      </c>
      <c r="D59" s="195" t="str">
        <f>IF('P4'!C12="","",'P4'!C12)</f>
        <v>UM</v>
      </c>
      <c r="E59" s="197">
        <f>IF('P4'!D12="","",'P4'!D12)</f>
        <v>37233</v>
      </c>
      <c r="F59" s="198" t="str">
        <f>IF('P4'!F12="","",'P4'!F12)</f>
        <v>Øystein Aleksander Skauge</v>
      </c>
      <c r="G59" s="199">
        <f>IF('P4'!N12=0,"",'P4'!N12)</f>
        <v>62</v>
      </c>
      <c r="H59" s="199">
        <f>IF('P4'!O12=0,"",'P4'!O12)</f>
        <v>80</v>
      </c>
      <c r="I59" s="199">
        <f>IF('P4'!P12=0,"",'P4'!P12)</f>
        <v>142</v>
      </c>
      <c r="J59" s="196">
        <f>IF('P4'!Q12=0,"",'P4'!Q12)</f>
        <v>197.72121249281221</v>
      </c>
    </row>
    <row r="60" spans="1:10" s="190" customFormat="1" ht="15.6" x14ac:dyDescent="0.3">
      <c r="A60" s="194"/>
      <c r="B60" s="195">
        <f>IF('P5'!A9="","",'P5'!A9)</f>
        <v>94</v>
      </c>
      <c r="C60" s="196">
        <f>IF('P5'!B9="","",'P5'!B9)</f>
        <v>92.21</v>
      </c>
      <c r="D60" s="195" t="str">
        <f>IF('P5'!C9="","",'P5'!C9)</f>
        <v>JM</v>
      </c>
      <c r="E60" s="197">
        <f>IF('P5'!D9="","",'P5'!D9)</f>
        <v>35287</v>
      </c>
      <c r="F60" s="198" t="str">
        <f>IF('P5'!F9="","",'P5'!F9)</f>
        <v>Mathias Hybertsen</v>
      </c>
      <c r="G60" s="199">
        <f>IF('P5'!N9=0,"",'P5'!N9)</f>
        <v>105</v>
      </c>
      <c r="H60" s="199">
        <f>IF('P5'!O9=0,"",'P5'!O9)</f>
        <v>130</v>
      </c>
      <c r="I60" s="199">
        <f>IF('P5'!P9=0,"",'P5'!P9)</f>
        <v>235</v>
      </c>
      <c r="J60" s="196">
        <f>IF('P5'!Q9=0,"",'P5'!Q9)</f>
        <v>270.3389673487506</v>
      </c>
    </row>
    <row r="61" spans="1:10" s="190" customFormat="1" ht="15.6" x14ac:dyDescent="0.3">
      <c r="A61" s="194"/>
      <c r="B61" s="195">
        <f>IF('P5'!A15="","",'P5'!A15)</f>
        <v>77</v>
      </c>
      <c r="C61" s="196">
        <f>IF('P5'!B15="","",'P5'!B15)</f>
        <v>71.59</v>
      </c>
      <c r="D61" s="195" t="str">
        <f>IF('P5'!C15="","",'P5'!C15)</f>
        <v>JM</v>
      </c>
      <c r="E61" s="197">
        <f>IF('P5'!D15="","",'P5'!D15)</f>
        <v>35355</v>
      </c>
      <c r="F61" s="198" t="str">
        <f>IF('P5'!F15="","",'P5'!F15)</f>
        <v>Jo-Magne Rønning Elden</v>
      </c>
      <c r="G61" s="199">
        <f>IF('P5'!N15=0,"",'P5'!N15)</f>
        <v>110</v>
      </c>
      <c r="H61" s="199">
        <f>IF('P5'!O15=0,"",'P5'!O15)</f>
        <v>130</v>
      </c>
      <c r="I61" s="199">
        <f>IF('P5'!P15=0,"",'P5'!P15)</f>
        <v>240</v>
      </c>
      <c r="J61" s="196">
        <f>IF('P5'!Q15=0,"",'P5'!Q15)</f>
        <v>315.48794204914589</v>
      </c>
    </row>
    <row r="62" spans="1:10" ht="13.95" customHeight="1" x14ac:dyDescent="0.3">
      <c r="A62" s="182"/>
      <c r="B62" s="182"/>
      <c r="C62" s="183"/>
      <c r="D62" s="182"/>
      <c r="E62" s="184"/>
      <c r="F62" s="185"/>
      <c r="G62" s="186"/>
      <c r="H62" s="186"/>
      <c r="I62" s="186"/>
      <c r="J62" s="183"/>
    </row>
    <row r="63" spans="1:10" s="201" customFormat="1" ht="22.8" x14ac:dyDescent="0.4">
      <c r="A63" s="220" t="s">
        <v>67</v>
      </c>
      <c r="B63" s="220"/>
      <c r="C63" s="220"/>
      <c r="D63" s="220"/>
      <c r="E63" s="220"/>
      <c r="F63" s="220"/>
      <c r="G63" s="220"/>
      <c r="H63" s="220"/>
      <c r="I63" s="220"/>
      <c r="J63" s="220"/>
    </row>
    <row r="64" spans="1:10" ht="13.95" customHeight="1" x14ac:dyDescent="0.3">
      <c r="A64" s="182"/>
      <c r="B64" s="182"/>
      <c r="C64" s="183"/>
      <c r="D64" s="182"/>
      <c r="E64" s="184"/>
      <c r="F64" s="185"/>
      <c r="G64" s="186"/>
      <c r="H64" s="186"/>
      <c r="I64" s="186"/>
      <c r="J64" s="183"/>
    </row>
    <row r="65" spans="1:16" s="191" customFormat="1" ht="22.8" x14ac:dyDescent="0.4">
      <c r="A65" s="187">
        <v>1</v>
      </c>
      <c r="B65" s="219" t="s">
        <v>64</v>
      </c>
      <c r="C65" s="219"/>
      <c r="D65" s="219"/>
      <c r="E65" s="219"/>
      <c r="F65" s="219"/>
      <c r="G65" s="188"/>
      <c r="H65" s="188"/>
      <c r="I65" s="188"/>
      <c r="J65" s="189">
        <f>SUM(J66:J68)</f>
        <v>679.6925032059238</v>
      </c>
    </row>
    <row r="66" spans="1:16" s="190" customFormat="1" ht="15.6" x14ac:dyDescent="0.3">
      <c r="A66" s="194"/>
      <c r="B66" s="195">
        <f>IF('P6'!A13="","",'P6'!A13)</f>
        <v>58</v>
      </c>
      <c r="C66" s="196">
        <f>IF('P6'!B13="","",'P6'!B13)</f>
        <v>56.38</v>
      </c>
      <c r="D66" s="195" t="str">
        <f>IF('P6'!C13="","",'P6'!C13)</f>
        <v>SK</v>
      </c>
      <c r="E66" s="197">
        <f>IF('P6'!D13="","",'P6'!D13)</f>
        <v>33955</v>
      </c>
      <c r="F66" s="198" t="str">
        <f>IF('P6'!F13="","",'P6'!F13)</f>
        <v>Sandra Trædal</v>
      </c>
      <c r="G66" s="199">
        <f>IF('P6'!N13=0,"",'P6'!N13)</f>
        <v>67</v>
      </c>
      <c r="H66" s="199">
        <f>IF('P6'!O13=0,"",'P6'!O13)</f>
        <v>86</v>
      </c>
      <c r="I66" s="199">
        <f>IF('P6'!P13=0,"",'P6'!P13)</f>
        <v>153</v>
      </c>
      <c r="J66" s="196">
        <f>IF('P6'!Q13=0,"",'P6'!Q13)</f>
        <v>219.97613587091064</v>
      </c>
    </row>
    <row r="67" spans="1:16" s="190" customFormat="1" ht="15.6" x14ac:dyDescent="0.3">
      <c r="A67" s="194"/>
      <c r="B67" s="195">
        <f>IF('P7'!A9="","",'P7'!A9)</f>
        <v>63</v>
      </c>
      <c r="C67" s="196">
        <f>IF('P7'!B9="","",'P7'!B9)</f>
        <v>62.34</v>
      </c>
      <c r="D67" s="195" t="str">
        <f>IF('P7'!C9="","",'P7'!C9)</f>
        <v>SK</v>
      </c>
      <c r="E67" s="197">
        <f>IF('P7'!D9="","",'P7'!D9)</f>
        <v>33735</v>
      </c>
      <c r="F67" s="198" t="str">
        <f>IF('P7'!F9="","",'P7'!F9)</f>
        <v>Marit Årdalsbakke</v>
      </c>
      <c r="G67" s="199">
        <f>IF('P7'!N9=0,"",'P7'!N9)</f>
        <v>81</v>
      </c>
      <c r="H67" s="199">
        <f>IF('P7'!O9=0,"",'P7'!O9)</f>
        <v>91</v>
      </c>
      <c r="I67" s="199">
        <f>IF('P7'!P9=0,"",'P7'!P9)</f>
        <v>172</v>
      </c>
      <c r="J67" s="196">
        <f>IF('P7'!Q9=0,"",'P7'!Q9)</f>
        <v>230.19210352729451</v>
      </c>
    </row>
    <row r="68" spans="1:16" s="190" customFormat="1" ht="15.6" x14ac:dyDescent="0.3">
      <c r="A68" s="194"/>
      <c r="B68" s="195">
        <f>IF('P7'!A14="","",'P7'!A14)</f>
        <v>63</v>
      </c>
      <c r="C68" s="196">
        <f>IF('P7'!B14="","",'P7'!B14)</f>
        <v>62.61</v>
      </c>
      <c r="D68" s="195" t="str">
        <f>IF('P7'!C14="","",'P7'!C14)</f>
        <v>SK</v>
      </c>
      <c r="E68" s="197">
        <f>IF('P7'!D14="","",'P7'!D14)</f>
        <v>32737</v>
      </c>
      <c r="F68" s="198" t="str">
        <f>IF('P7'!F14="","",'P7'!F14)</f>
        <v>Ine Andersson</v>
      </c>
      <c r="G68" s="199">
        <f>IF('P7'!N14=0,"",'P7'!N14)</f>
        <v>79</v>
      </c>
      <c r="H68" s="199">
        <f>IF('P7'!O14=0,"",'P7'!O14)</f>
        <v>93</v>
      </c>
      <c r="I68" s="199">
        <f>IF('P7'!P14=0,"",'P7'!P14)</f>
        <v>172</v>
      </c>
      <c r="J68" s="196">
        <f>IF('P7'!Q14=0,"",'P7'!Q14)</f>
        <v>229.52426380771865</v>
      </c>
    </row>
    <row r="69" spans="1:16" s="191" customFormat="1" ht="22.8" x14ac:dyDescent="0.4">
      <c r="A69" s="187">
        <v>2</v>
      </c>
      <c r="B69" s="219" t="s">
        <v>65</v>
      </c>
      <c r="C69" s="219"/>
      <c r="D69" s="219"/>
      <c r="E69" s="219"/>
      <c r="F69" s="219"/>
      <c r="G69" s="188"/>
      <c r="H69" s="188"/>
      <c r="I69" s="188"/>
      <c r="J69" s="189">
        <f>IF(J70="",SUM(J70:J73),(SUM(J70:J73)-MIN(J70:J73)))</f>
        <v>659.85560971755262</v>
      </c>
    </row>
    <row r="70" spans="1:16" s="190" customFormat="1" ht="15.6" x14ac:dyDescent="0.3">
      <c r="A70" s="194"/>
      <c r="B70" s="195">
        <f>IF('P6'!A9="","",'P6'!A9)</f>
        <v>58</v>
      </c>
      <c r="C70" s="196">
        <f>IF('P6'!B9="","",'P6'!B9)</f>
        <v>55.25</v>
      </c>
      <c r="D70" s="195" t="str">
        <f>IF('P6'!C9="","",'P6'!C9)</f>
        <v>JK</v>
      </c>
      <c r="E70" s="197">
        <f>IF('P6'!D9="","",'P6'!D9)</f>
        <v>35067</v>
      </c>
      <c r="F70" s="198" t="str">
        <f>IF('P6'!F9="","",'P6'!F9)</f>
        <v>Naomi Van den Broeck</v>
      </c>
      <c r="G70" s="199">
        <f>IF('P6'!N9=0,"",'P6'!N9)</f>
        <v>56</v>
      </c>
      <c r="H70" s="199">
        <f>IF('P6'!O9=0,"",'P6'!O9)</f>
        <v>72</v>
      </c>
      <c r="I70" s="199">
        <f>IF('P6'!P9=0,"",'P6'!P9)</f>
        <v>128</v>
      </c>
      <c r="J70" s="196">
        <f>IF('P6'!Q9=0,"",'P6'!Q9)</f>
        <v>186.88660529877015</v>
      </c>
    </row>
    <row r="71" spans="1:16" s="190" customFormat="1" ht="15.6" x14ac:dyDescent="0.3">
      <c r="A71" s="194"/>
      <c r="B71" s="195" t="str">
        <f>IF('P6'!A15="","",'P6'!A15)</f>
        <v>+75</v>
      </c>
      <c r="C71" s="196">
        <f>IF('P6'!B15="","",'P6'!B15)</f>
        <v>91.24</v>
      </c>
      <c r="D71" s="195" t="str">
        <f>IF('P6'!C15="","",'P6'!C15)</f>
        <v>JK</v>
      </c>
      <c r="E71" s="197">
        <f>IF('P6'!D15="","",'P6'!D15)</f>
        <v>35777</v>
      </c>
      <c r="F71" s="198" t="str">
        <f>IF('P6'!F15="","",'P6'!F15)</f>
        <v>Beatrice Llano</v>
      </c>
      <c r="G71" s="199">
        <f>IF('P6'!N15=0,"",'P6'!N15)</f>
        <v>80</v>
      </c>
      <c r="H71" s="199">
        <f>IF('P6'!O15=0,"",'P6'!O15)</f>
        <v>98</v>
      </c>
      <c r="I71" s="199">
        <f>IF('P6'!P15=0,"",'P6'!P15)</f>
        <v>178</v>
      </c>
      <c r="J71" s="196">
        <f>IF('P6'!Q15=0,"",'P6'!Q15)</f>
        <v>195.00546249400625</v>
      </c>
    </row>
    <row r="72" spans="1:16" s="190" customFormat="1" ht="15.6" x14ac:dyDescent="0.3">
      <c r="A72" s="194"/>
      <c r="B72" s="195">
        <f>IF('P7'!A12="","",'P7'!A12)</f>
        <v>69</v>
      </c>
      <c r="C72" s="196">
        <f>IF('P7'!B12="","",'P7'!B12)</f>
        <v>68.27</v>
      </c>
      <c r="D72" s="195" t="str">
        <f>IF('P7'!C12="","",'P7'!C12)</f>
        <v>SK</v>
      </c>
      <c r="E72" s="197">
        <f>IF('P7'!D12="","",'P7'!D12)</f>
        <v>33690</v>
      </c>
      <c r="F72" s="198" t="str">
        <f>IF('P7'!F12="","",'P7'!F12)</f>
        <v>Janne Skorpen Knudsen</v>
      </c>
      <c r="G72" s="199">
        <f>IF('P7'!N12=0,"",'P7'!N12)</f>
        <v>74</v>
      </c>
      <c r="H72" s="199">
        <f>IF('P7'!O12=0,"",'P7'!O12)</f>
        <v>93</v>
      </c>
      <c r="I72" s="199">
        <f>IF('P7'!P12=0,"",'P7'!P12)</f>
        <v>167</v>
      </c>
      <c r="J72" s="196">
        <f>IF('P7'!Q12=0,"",'P7'!Q12)</f>
        <v>210.90108330420904</v>
      </c>
    </row>
    <row r="73" spans="1:16" s="190" customFormat="1" ht="15.6" x14ac:dyDescent="0.3">
      <c r="A73" s="194"/>
      <c r="B73" s="195">
        <f>IF('P7'!A16="","",'P7'!A16)</f>
        <v>53</v>
      </c>
      <c r="C73" s="196">
        <f>IF('P7'!B16="","",'P7'!B16)</f>
        <v>51.32</v>
      </c>
      <c r="D73" s="195" t="str">
        <f>IF('P7'!C16="","",'P7'!C16)</f>
        <v>SK</v>
      </c>
      <c r="E73" s="197">
        <f>IF('P7'!D16="","",'P7'!D16)</f>
        <v>34413</v>
      </c>
      <c r="F73" s="198" t="str">
        <f>IF('P7'!F16="","",'P7'!F16)</f>
        <v>Sarah  Hovden Øvsthus</v>
      </c>
      <c r="G73" s="199">
        <f>IF('P7'!N16=0,"",'P7'!N16)</f>
        <v>73</v>
      </c>
      <c r="H73" s="199">
        <f>IF('P7'!O16=0,"",'P7'!O16)</f>
        <v>91</v>
      </c>
      <c r="I73" s="199">
        <f>IF('P7'!P16=0,"",'P7'!P16)</f>
        <v>164</v>
      </c>
      <c r="J73" s="196">
        <f>IF('P7'!Q16=0,"",'P7'!Q16)</f>
        <v>253.94906391933736</v>
      </c>
    </row>
    <row r="74" spans="1:16" s="191" customFormat="1" ht="22.8" x14ac:dyDescent="0.4">
      <c r="A74" s="187">
        <v>3</v>
      </c>
      <c r="B74" s="219" t="s">
        <v>57</v>
      </c>
      <c r="C74" s="219"/>
      <c r="D74" s="219"/>
      <c r="E74" s="219"/>
      <c r="F74" s="219"/>
      <c r="G74" s="188"/>
      <c r="H74" s="188"/>
      <c r="I74" s="188"/>
      <c r="J74" s="189">
        <f>IF(J75="",SUM(J75:J78),(SUM(J75:J78)-MIN(J75:J78)))</f>
        <v>615.90267972848051</v>
      </c>
    </row>
    <row r="75" spans="1:16" s="190" customFormat="1" ht="15.6" x14ac:dyDescent="0.3">
      <c r="A75" s="194"/>
      <c r="B75" s="195">
        <f>IF('P6'!A11="","",'P6'!A11)</f>
        <v>75</v>
      </c>
      <c r="C75" s="196">
        <f>IF('P6'!B11="","",'P6'!B11)</f>
        <v>72.02</v>
      </c>
      <c r="D75" s="195" t="str">
        <f>IF('P6'!C11="","",'P6'!C11)</f>
        <v>SK</v>
      </c>
      <c r="E75" s="197">
        <f>IF('P6'!D11="","",'P6'!D11)</f>
        <v>31518</v>
      </c>
      <c r="F75" s="198" t="str">
        <f>IF('P6'!F11="","",'P6'!F11)</f>
        <v>Siri Magnussen</v>
      </c>
      <c r="G75" s="199">
        <f>IF('P6'!N11=0,"",'P6'!N11)</f>
        <v>75</v>
      </c>
      <c r="H75" s="199">
        <f>IF('P6'!O11=0,"",'P6'!O11)</f>
        <v>90</v>
      </c>
      <c r="I75" s="199">
        <f>IF('P6'!P11=0,"",'P6'!P11)</f>
        <v>165</v>
      </c>
      <c r="J75" s="196">
        <f>IF('P6'!Q11=0,"",'P6'!Q11)</f>
        <v>201.98682194529209</v>
      </c>
    </row>
    <row r="76" spans="1:16" s="190" customFormat="1" ht="15.6" x14ac:dyDescent="0.3">
      <c r="A76" s="194"/>
      <c r="B76" s="195">
        <f>IF('P6'!A14="","",'P6'!A14)</f>
        <v>75</v>
      </c>
      <c r="C76" s="196">
        <f>IF('P6'!B14="","",'P6'!B14)</f>
        <v>74.12</v>
      </c>
      <c r="D76" s="195" t="str">
        <f>IF('P6'!C14="","",'P6'!C14)</f>
        <v>SK</v>
      </c>
      <c r="E76" s="197">
        <f>IF('P6'!D14="","",'P6'!D14)</f>
        <v>31858</v>
      </c>
      <c r="F76" s="198" t="str">
        <f>IF('P6'!F14="","",'P6'!F14)</f>
        <v>Carolina Roa</v>
      </c>
      <c r="G76" s="199">
        <f>IF('P6'!N14=0,"",'P6'!N14)</f>
        <v>76</v>
      </c>
      <c r="H76" s="199">
        <f>IF('P6'!O14=0,"",'P6'!O14)</f>
        <v>94</v>
      </c>
      <c r="I76" s="199">
        <f>IF('P6'!P14=0,"",'P6'!P14)</f>
        <v>170</v>
      </c>
      <c r="J76" s="196">
        <f>IF('P6'!Q14=0,"",'P6'!Q14)</f>
        <v>204.84212474889128</v>
      </c>
      <c r="P76" s="190" t="s">
        <v>20</v>
      </c>
    </row>
    <row r="77" spans="1:16" s="190" customFormat="1" ht="15.6" x14ac:dyDescent="0.3">
      <c r="A77" s="194"/>
      <c r="B77" s="195">
        <f>IF('P7'!A11="","",'P7'!A11)</f>
        <v>69</v>
      </c>
      <c r="C77" s="196">
        <f>IF('P7'!B11="","",'P7'!B11)</f>
        <v>65.63</v>
      </c>
      <c r="D77" s="195" t="str">
        <f>IF('P7'!C11="","",'P7'!C11)</f>
        <v>SK</v>
      </c>
      <c r="E77" s="197">
        <f>IF('P7'!D11="","",'P7'!D11)</f>
        <v>31365</v>
      </c>
      <c r="F77" s="198" t="str">
        <f>IF('P7'!F11="","",'P7'!F11)</f>
        <v>Marianne Hasfjord</v>
      </c>
      <c r="G77" s="199">
        <f>IF('P7'!N11=0,"",'P7'!N11)</f>
        <v>65</v>
      </c>
      <c r="H77" s="199">
        <f>IF('P7'!O11=0,"",'P7'!O11)</f>
        <v>90</v>
      </c>
      <c r="I77" s="199">
        <f>IF('P7'!P11=0,"",'P7'!P11)</f>
        <v>155</v>
      </c>
      <c r="J77" s="196">
        <f>IF('P7'!Q11=0,"",'P7'!Q11)</f>
        <v>200.58005948048952</v>
      </c>
    </row>
    <row r="78" spans="1:16" s="190" customFormat="1" ht="15.6" x14ac:dyDescent="0.3">
      <c r="A78" s="194"/>
      <c r="B78" s="195">
        <f>IF('P7'!A15="","",'P7'!A15)</f>
        <v>69</v>
      </c>
      <c r="C78" s="196">
        <f>IF('P7'!B15="","",'P7'!B15)</f>
        <v>64.64</v>
      </c>
      <c r="D78" s="195" t="str">
        <f>IF('P7'!C15="","",'P7'!C15)</f>
        <v>JK</v>
      </c>
      <c r="E78" s="197">
        <f>IF('P7'!D15="","",'P7'!D15)</f>
        <v>35431</v>
      </c>
      <c r="F78" s="198" t="str">
        <f>IF('P7'!F15="","",'P7'!F15)</f>
        <v>Emma Hald</v>
      </c>
      <c r="G78" s="199">
        <f>IF('P7'!N15=0,"",'P7'!N15)</f>
        <v>71</v>
      </c>
      <c r="H78" s="199">
        <f>IF('P7'!O15=0,"",'P7'!O15)</f>
        <v>89</v>
      </c>
      <c r="I78" s="199">
        <f>IF('P7'!P15=0,"",'P7'!P15)</f>
        <v>160</v>
      </c>
      <c r="J78" s="196">
        <f>IF('P7'!Q15=0,"",'P7'!Q15)</f>
        <v>209.07373303429725</v>
      </c>
    </row>
    <row r="79" spans="1:16" s="191" customFormat="1" ht="22.8" x14ac:dyDescent="0.4">
      <c r="A79" s="187">
        <v>4</v>
      </c>
      <c r="B79" s="219" t="s">
        <v>55</v>
      </c>
      <c r="C79" s="219"/>
      <c r="D79" s="219"/>
      <c r="E79" s="219"/>
      <c r="F79" s="219"/>
      <c r="G79" s="188"/>
      <c r="H79" s="188"/>
      <c r="I79" s="188"/>
      <c r="J79" s="189">
        <f>IF(J80="",SUM(J80:J83),(SUM(J80:J83)-MIN(J80:J83)))</f>
        <v>566.00126528349301</v>
      </c>
    </row>
    <row r="80" spans="1:16" s="190" customFormat="1" ht="15.6" x14ac:dyDescent="0.3">
      <c r="A80" s="194"/>
      <c r="B80" s="195">
        <f>IF('P6'!A10="","",'P6'!A10)</f>
        <v>58</v>
      </c>
      <c r="C80" s="196">
        <f>IF('P6'!B10="","",'P6'!B10)</f>
        <v>56.67</v>
      </c>
      <c r="D80" s="195" t="str">
        <f>IF('P6'!C10="","",'P6'!C10)</f>
        <v>UK</v>
      </c>
      <c r="E80" s="197">
        <f>IF('P6'!D10="","",'P6'!D10)</f>
        <v>35975</v>
      </c>
      <c r="F80" s="198" t="str">
        <f>IF('P6'!F10="","",'P6'!F10)</f>
        <v>Nora Skuggedal</v>
      </c>
      <c r="G80" s="199">
        <f>IF('P6'!N10=0,"",'P6'!N10)</f>
        <v>44</v>
      </c>
      <c r="H80" s="199">
        <f>IF('P6'!O10=0,"",'P6'!O10)</f>
        <v>65</v>
      </c>
      <c r="I80" s="199">
        <f>IF('P6'!P10=0,"",'P6'!P10)</f>
        <v>109</v>
      </c>
      <c r="J80" s="196">
        <f>IF('P6'!Q10=0,"",'P6'!Q10)</f>
        <v>156.11293539703831</v>
      </c>
    </row>
    <row r="81" spans="1:10" s="190" customFormat="1" ht="15.6" x14ac:dyDescent="0.3">
      <c r="A81" s="194"/>
      <c r="B81" s="195">
        <f>IF('P6'!A16="","",'P6'!A16)</f>
        <v>63</v>
      </c>
      <c r="C81" s="196">
        <f>IF('P6'!B16="","",'P6'!B16)</f>
        <v>59.66</v>
      </c>
      <c r="D81" s="195" t="str">
        <f>IF('P6'!C16="","",'P6'!C16)</f>
        <v>UK</v>
      </c>
      <c r="E81" s="197">
        <f>IF('P6'!D16="","",'P6'!D16)</f>
        <v>36912</v>
      </c>
      <c r="F81" s="198" t="str">
        <f>IF('P6'!F16="","",'P6'!F16)</f>
        <v>Sofie Prytz Løwer</v>
      </c>
      <c r="G81" s="199">
        <f>IF('P6'!N16=0,"",'P6'!N16)</f>
        <v>56</v>
      </c>
      <c r="H81" s="199">
        <f>IF('P6'!O16=0,"",'P6'!O16)</f>
        <v>65</v>
      </c>
      <c r="I81" s="199">
        <f>IF('P6'!P16=0,"",'P6'!P16)</f>
        <v>121</v>
      </c>
      <c r="J81" s="196">
        <f>IF('P6'!Q16=0,"",'P6'!Q16)</f>
        <v>166.93056445302594</v>
      </c>
    </row>
    <row r="82" spans="1:10" s="190" customFormat="1" ht="15.6" x14ac:dyDescent="0.3">
      <c r="A82" s="194"/>
      <c r="B82" s="195">
        <f>IF('P7'!A10="","",'P7'!A10)</f>
        <v>48</v>
      </c>
      <c r="C82" s="196">
        <f>IF('P7'!B10="","",'P7'!B10)</f>
        <v>46.3</v>
      </c>
      <c r="D82" s="195" t="str">
        <f>IF('P7'!C10="","",'P7'!C10)</f>
        <v>UK</v>
      </c>
      <c r="E82" s="197">
        <f>IF('P7'!D10="","",'P7'!D10)</f>
        <v>36902</v>
      </c>
      <c r="F82" s="198" t="str">
        <f>IF('P7'!F10="","",'P7'!F10)</f>
        <v>Helene Skuggedal</v>
      </c>
      <c r="G82" s="199">
        <f>IF('P7'!N10=0,"",'P7'!N10)</f>
        <v>45</v>
      </c>
      <c r="H82" s="199">
        <f>IF('P7'!O10=0,"",'P7'!O10)</f>
        <v>62</v>
      </c>
      <c r="I82" s="199">
        <f>IF('P7'!P10=0,"",'P7'!P10)</f>
        <v>107</v>
      </c>
      <c r="J82" s="196">
        <f>IF('P7'!Q10=0,"",'P7'!Q10)</f>
        <v>181.12881575151755</v>
      </c>
    </row>
    <row r="83" spans="1:10" s="190" customFormat="1" ht="15.6" x14ac:dyDescent="0.3">
      <c r="A83" s="194"/>
      <c r="B83" s="195">
        <f>IF('P7'!A17="","",'P7'!A17)</f>
        <v>53</v>
      </c>
      <c r="C83" s="196">
        <f>IF('P7'!B17="","",'P7'!B17)</f>
        <v>52.78</v>
      </c>
      <c r="D83" s="195" t="str">
        <f>IF('P7'!C17="","",'P7'!C17)</f>
        <v>JK</v>
      </c>
      <c r="E83" s="197">
        <f>IF('P7'!D17="","",'P7'!D17)</f>
        <v>35320</v>
      </c>
      <c r="F83" s="198" t="str">
        <f>IF('P7'!F17="","",'P7'!F17)</f>
        <v>Rebekka Tao Jacobsen</v>
      </c>
      <c r="G83" s="199">
        <f>IF('P7'!N17=0,"",'P7'!N17)</f>
        <v>64</v>
      </c>
      <c r="H83" s="199">
        <f>IF('P7'!O17=0,"",'P7'!O17)</f>
        <v>80</v>
      </c>
      <c r="I83" s="199">
        <f>IF('P7'!P17=0,"",'P7'!P17)</f>
        <v>144</v>
      </c>
      <c r="J83" s="196">
        <f>IF('P7'!Q17=0,"",'P7'!Q17)</f>
        <v>217.94188507894953</v>
      </c>
    </row>
    <row r="84" spans="1:10" ht="13.95" customHeight="1" x14ac:dyDescent="0.3">
      <c r="A84" s="182"/>
      <c r="B84" s="182"/>
      <c r="C84" s="183"/>
      <c r="D84" s="182"/>
      <c r="E84" s="184"/>
      <c r="F84" s="185"/>
      <c r="G84" s="186"/>
      <c r="H84" s="186"/>
      <c r="I84" s="186"/>
      <c r="J84" s="183"/>
    </row>
    <row r="85" spans="1:10" s="191" customFormat="1" ht="22.8" x14ac:dyDescent="0.4">
      <c r="A85" s="220" t="s">
        <v>51</v>
      </c>
      <c r="B85" s="220"/>
      <c r="C85" s="220"/>
      <c r="D85" s="220"/>
      <c r="E85" s="220"/>
      <c r="F85" s="220"/>
      <c r="G85" s="220"/>
      <c r="H85" s="220"/>
      <c r="I85" s="220"/>
      <c r="J85" s="220"/>
    </row>
    <row r="86" spans="1:10" ht="13.95" customHeight="1" x14ac:dyDescent="0.3">
      <c r="A86" s="182"/>
      <c r="B86" s="182"/>
      <c r="C86" s="183"/>
      <c r="D86" s="182"/>
      <c r="E86" s="184"/>
      <c r="F86" s="185"/>
      <c r="G86" s="186"/>
      <c r="H86" s="186"/>
      <c r="I86" s="186"/>
      <c r="J86" s="183"/>
    </row>
    <row r="87" spans="1:10" s="191" customFormat="1" ht="22.8" x14ac:dyDescent="0.4">
      <c r="A87" s="187">
        <v>1</v>
      </c>
      <c r="B87" s="219" t="s">
        <v>64</v>
      </c>
      <c r="C87" s="219"/>
      <c r="D87" s="219"/>
      <c r="E87" s="219"/>
      <c r="F87" s="219"/>
      <c r="G87" s="188"/>
      <c r="H87" s="188"/>
      <c r="I87" s="188"/>
      <c r="J87" s="189">
        <f>IF(J88="",SUM(J88:J93),(SUM(J88:J93)-MIN(J88:J93)))</f>
        <v>1685.1984873457068</v>
      </c>
    </row>
    <row r="88" spans="1:10" s="190" customFormat="1" ht="15.6" x14ac:dyDescent="0.3">
      <c r="A88" s="194"/>
      <c r="B88" s="195">
        <f>IF('P8'!A11="","",'P8'!A11)</f>
        <v>105</v>
      </c>
      <c r="C88" s="196">
        <f>IF('P8'!B11="","",'P8'!B11)</f>
        <v>96.59</v>
      </c>
      <c r="D88" s="195" t="str">
        <f>IF('P8'!C11="","",'P8'!C11)</f>
        <v>SM</v>
      </c>
      <c r="E88" s="197">
        <f>IF('P8'!D11="","",'P8'!D11)</f>
        <v>33520</v>
      </c>
      <c r="F88" s="198" t="str">
        <f>IF('P8'!F11="","",'P8'!F11)</f>
        <v>Stein Inge Holstad</v>
      </c>
      <c r="G88" s="199">
        <f>IF('P8'!N11=0,"",'P8'!N11)</f>
        <v>120</v>
      </c>
      <c r="H88" s="199">
        <f>IF('P8'!O11=0,"",'P8'!O11)</f>
        <v>145</v>
      </c>
      <c r="I88" s="199">
        <f>IF('P8'!P11=0,"",'P8'!P11)</f>
        <v>265</v>
      </c>
      <c r="J88" s="196">
        <f>IF('P8'!Q11=0,"",'P8'!Q11)</f>
        <v>298.91518025524277</v>
      </c>
    </row>
    <row r="89" spans="1:10" s="190" customFormat="1" ht="15.6" x14ac:dyDescent="0.3">
      <c r="A89" s="194"/>
      <c r="B89" s="195">
        <f>IF('P8'!A16="","",'P8'!A16)</f>
        <v>85</v>
      </c>
      <c r="C89" s="196">
        <f>IF('P8'!B16="","",'P8'!B16)</f>
        <v>84.9</v>
      </c>
      <c r="D89" s="195" t="str">
        <f>IF('P8'!C16="","",'P8'!C16)</f>
        <v>SM</v>
      </c>
      <c r="E89" s="197">
        <f>IF('P8'!D16="","",'P8'!D16)</f>
        <v>31696</v>
      </c>
      <c r="F89" s="198" t="str">
        <f>IF('P8'!F16="","",'P8'!F16)</f>
        <v>Yngve Apneseth</v>
      </c>
      <c r="G89" s="199">
        <f>IF('P8'!N16=0,"",'P8'!N16)</f>
        <v>116</v>
      </c>
      <c r="H89" s="199">
        <f>IF('P8'!O16=0,"",'P8'!O16)</f>
        <v>142</v>
      </c>
      <c r="I89" s="199">
        <f>IF('P8'!P16=0,"",'P8'!P16)</f>
        <v>258</v>
      </c>
      <c r="J89" s="196">
        <f>IF('P8'!Q16=0,"",'P8'!Q16)</f>
        <v>308.49917443504859</v>
      </c>
    </row>
    <row r="90" spans="1:10" s="190" customFormat="1" ht="15.6" x14ac:dyDescent="0.3">
      <c r="A90" s="194"/>
      <c r="B90" s="195">
        <f>IF('P8'!A21="","",'P8'!A21)</f>
        <v>94</v>
      </c>
      <c r="C90" s="196">
        <f>IF('P8'!B21="","",'P8'!B21)</f>
        <v>92.86</v>
      </c>
      <c r="D90" s="195" t="str">
        <f>IF('P8'!C21="","",'P8'!C21)</f>
        <v>JM</v>
      </c>
      <c r="E90" s="197">
        <f>IF('P8'!D21="","",'P8'!D21)</f>
        <v>34774</v>
      </c>
      <c r="F90" s="198" t="str">
        <f>IF('P8'!F21="","",'P8'!F21)</f>
        <v>Tore Gjøringbø</v>
      </c>
      <c r="G90" s="199">
        <f>IF('P8'!N21=0,"",'P8'!N21)</f>
        <v>129</v>
      </c>
      <c r="H90" s="199">
        <f>IF('P8'!O21=0,"",'P8'!O21)</f>
        <v>164</v>
      </c>
      <c r="I90" s="199">
        <f>IF('P8'!P21=0,"",'P8'!P21)</f>
        <v>293</v>
      </c>
      <c r="J90" s="196">
        <f>IF('P8'!Q21=0,"",'P8'!Q21)</f>
        <v>336.0272453694169</v>
      </c>
    </row>
    <row r="91" spans="1:10" s="190" customFormat="1" ht="15.6" x14ac:dyDescent="0.3">
      <c r="A91" s="194"/>
      <c r="B91" s="195" t="str">
        <f>IF('P9'!A12="","",'P9'!A12)</f>
        <v>+105</v>
      </c>
      <c r="C91" s="196">
        <f>IF('P9'!B12="","",'P9'!B12)</f>
        <v>133.28</v>
      </c>
      <c r="D91" s="195" t="str">
        <f>IF('P9'!C12="","",'P9'!C12)</f>
        <v>SM</v>
      </c>
      <c r="E91" s="197">
        <f>IF('P9'!D12="","",'P9'!D12)</f>
        <v>33062</v>
      </c>
      <c r="F91" s="198" t="str">
        <f>IF('P9'!F12="","",'P9'!F12)</f>
        <v>Vebjørn Varlid</v>
      </c>
      <c r="G91" s="199">
        <f>IF('P9'!N12=0,"",'P9'!N12)</f>
        <v>154</v>
      </c>
      <c r="H91" s="199">
        <f>IF('P9'!O12=0,"",'P9'!O12)</f>
        <v>185</v>
      </c>
      <c r="I91" s="199">
        <f>IF('P9'!P12=0,"",'P9'!P12)</f>
        <v>339</v>
      </c>
      <c r="J91" s="196">
        <f>IF('P9'!Q12=0,"",'P9'!Q12)</f>
        <v>347.560053494275</v>
      </c>
    </row>
    <row r="92" spans="1:10" s="190" customFormat="1" ht="15.6" x14ac:dyDescent="0.3">
      <c r="A92" s="194"/>
      <c r="B92" s="195">
        <f>IF('P9'!A16="","",'P9'!A16)</f>
        <v>105</v>
      </c>
      <c r="C92" s="196">
        <f>IF('P9'!B16="","",'P9'!B16)</f>
        <v>104.41</v>
      </c>
      <c r="D92" s="195" t="str">
        <f>IF('P9'!C16="","",'P9'!C16)</f>
        <v>SM</v>
      </c>
      <c r="E92" s="197">
        <f>IF('P9'!D16="","",'P9'!D16)</f>
        <v>33929</v>
      </c>
      <c r="F92" s="198" t="str">
        <f>IF('P9'!F16="","",'P9'!F16)</f>
        <v>Sindre Rørstadbotnen</v>
      </c>
      <c r="G92" s="199">
        <f>IF('P9'!N16=0,"",'P9'!N16)</f>
        <v>135</v>
      </c>
      <c r="H92" s="199">
        <f>IF('P9'!O16=0,"",'P9'!O16)</f>
        <v>180</v>
      </c>
      <c r="I92" s="199">
        <f>IF('P9'!P16=0,"",'P9'!P16)</f>
        <v>315</v>
      </c>
      <c r="J92" s="196">
        <f>IF('P9'!Q16=0,"",'P9'!Q16)</f>
        <v>344.93538359134999</v>
      </c>
    </row>
    <row r="93" spans="1:10" s="190" customFormat="1" ht="15.6" x14ac:dyDescent="0.3">
      <c r="A93" s="194"/>
      <c r="B93" s="195">
        <f>IF('P9'!A19="","",'P9'!A19)</f>
        <v>77</v>
      </c>
      <c r="C93" s="196">
        <f>IF('P9'!B19="","",'P9'!B19)</f>
        <v>71.209999999999994</v>
      </c>
      <c r="D93" s="195" t="str">
        <f>IF('P9'!C19="","",'P9'!C19)</f>
        <v>SM</v>
      </c>
      <c r="E93" s="197">
        <f>IF('P9'!D19="","",'P9'!D19)</f>
        <v>34579</v>
      </c>
      <c r="F93" s="198" t="str">
        <f>IF('P9'!F19="","",'P9'!F19)</f>
        <v>Jantsen Øverås</v>
      </c>
      <c r="G93" s="199">
        <f>IF('P9'!N19=0,"",'P9'!N19)</f>
        <v>116</v>
      </c>
      <c r="H93" s="199">
        <f>IF('P9'!O19=0,"",'P9'!O19)</f>
        <v>148</v>
      </c>
      <c r="I93" s="199">
        <f>IF('P9'!P19=0,"",'P9'!P19)</f>
        <v>264</v>
      </c>
      <c r="J93" s="196">
        <f>IF('P9'!Q19=0,"",'P9'!Q19)</f>
        <v>348.17663045561636</v>
      </c>
    </row>
    <row r="94" spans="1:10" s="191" customFormat="1" ht="22.8" x14ac:dyDescent="0.4">
      <c r="A94" s="187">
        <v>2</v>
      </c>
      <c r="B94" s="219" t="s">
        <v>53</v>
      </c>
      <c r="C94" s="219"/>
      <c r="D94" s="219"/>
      <c r="E94" s="219"/>
      <c r="F94" s="219"/>
      <c r="G94" s="188"/>
      <c r="H94" s="188"/>
      <c r="I94" s="188"/>
      <c r="J94" s="189">
        <f>SUM(J95:J99)</f>
        <v>1608.0238977660474</v>
      </c>
    </row>
    <row r="95" spans="1:10" s="190" customFormat="1" ht="15.6" x14ac:dyDescent="0.3">
      <c r="A95" s="194"/>
      <c r="B95" s="195">
        <f>IF('P8'!A9="","",'P8'!A9)</f>
        <v>85</v>
      </c>
      <c r="C95" s="196">
        <f>IF('P8'!B9="","",'P8'!B9)</f>
        <v>80.45</v>
      </c>
      <c r="D95" s="195" t="str">
        <f>IF('P8'!C9="","",'P8'!C9)</f>
        <v>SM</v>
      </c>
      <c r="E95" s="197">
        <f>IF('P8'!D9="","",'P8'!D9)</f>
        <v>34330</v>
      </c>
      <c r="F95" s="198" t="str">
        <f>IF('P8'!F9="","",'P8'!F9)</f>
        <v>Roy Sømme Ommedal</v>
      </c>
      <c r="G95" s="199">
        <f>IF('P8'!N9=0,"",'P8'!N9)</f>
        <v>105</v>
      </c>
      <c r="H95" s="199">
        <f>IF('P8'!O9=0,"",'P8'!O9)</f>
        <v>135</v>
      </c>
      <c r="I95" s="199">
        <f>IF('P8'!P9=0,"",'P8'!P9)</f>
        <v>240</v>
      </c>
      <c r="J95" s="196">
        <f>IF('P8'!Q9=0,"",'P8'!Q9)</f>
        <v>295.04801690215595</v>
      </c>
    </row>
    <row r="96" spans="1:10" s="190" customFormat="1" ht="15.6" x14ac:dyDescent="0.3">
      <c r="A96" s="194"/>
      <c r="B96" s="195" t="str">
        <f>IF('P8'!A20="","",'P8'!A20)</f>
        <v>+105</v>
      </c>
      <c r="C96" s="196">
        <f>IF('P8'!B20="","",'P8'!B20)</f>
        <v>118.68</v>
      </c>
      <c r="D96" s="195" t="str">
        <f>IF('P8'!C20="","",'P8'!C20)</f>
        <v>SM</v>
      </c>
      <c r="E96" s="197">
        <f>IF('P8'!D20="","",'P8'!D20)</f>
        <v>32442</v>
      </c>
      <c r="F96" s="198" t="str">
        <f>IF('P8'!F20="","",'P8'!F20)</f>
        <v>Jon Peter Ueland</v>
      </c>
      <c r="G96" s="199">
        <f>IF('P8'!N20=0,"",'P8'!N20)</f>
        <v>120</v>
      </c>
      <c r="H96" s="199">
        <f>IF('P8'!O20=0,"",'P8'!O20)</f>
        <v>155</v>
      </c>
      <c r="I96" s="199">
        <f>IF('P8'!P20=0,"",'P8'!P20)</f>
        <v>275</v>
      </c>
      <c r="J96" s="196">
        <f>IF('P8'!Q20=0,"",'P8'!Q20)</f>
        <v>289.41881733265512</v>
      </c>
    </row>
    <row r="97" spans="1:10" s="190" customFormat="1" ht="15.6" x14ac:dyDescent="0.3">
      <c r="A97" s="194"/>
      <c r="B97" s="195">
        <f>IF('P9'!A9="","",'P9'!A9)</f>
        <v>85</v>
      </c>
      <c r="C97" s="196">
        <f>IF('P9'!B9="","",'P9'!B9)</f>
        <v>77.260000000000005</v>
      </c>
      <c r="D97" s="195" t="str">
        <f>IF('P9'!C9="","",'P9'!C9)</f>
        <v>SM</v>
      </c>
      <c r="E97" s="197">
        <f>IF('P9'!D9="","",'P9'!D9)</f>
        <v>30532</v>
      </c>
      <c r="F97" s="198" t="str">
        <f>IF('P9'!F9="","",'P9'!F9)</f>
        <v>Aleksandr Tkachenko</v>
      </c>
      <c r="G97" s="199">
        <f>IF('P9'!N9=0,"",'P9'!N9)</f>
        <v>113</v>
      </c>
      <c r="H97" s="199">
        <f>IF('P9'!O9=0,"",'P9'!O9)</f>
        <v>146</v>
      </c>
      <c r="I97" s="199">
        <f>IF('P9'!P9=0,"",'P9'!P9)</f>
        <v>259</v>
      </c>
      <c r="J97" s="196">
        <f>IF('P9'!Q9=0,"",'P9'!Q9)</f>
        <v>325.54145633565309</v>
      </c>
    </row>
    <row r="98" spans="1:10" s="190" customFormat="1" ht="15.6" x14ac:dyDescent="0.3">
      <c r="A98" s="194"/>
      <c r="B98" s="195">
        <f>IF('P9'!A17="","",'P9'!A17)</f>
        <v>105</v>
      </c>
      <c r="C98" s="196">
        <f>IF('P9'!B17="","",'P9'!B17)</f>
        <v>98.47</v>
      </c>
      <c r="D98" s="195" t="str">
        <f>IF('P9'!C17="","",'P9'!C17)</f>
        <v>SM</v>
      </c>
      <c r="E98" s="197">
        <f>IF('P9'!D17="","",'P9'!D17)</f>
        <v>34083</v>
      </c>
      <c r="F98" s="198" t="str">
        <f>IF('P9'!F17="","",'P9'!F17)</f>
        <v>Kristian Helleren</v>
      </c>
      <c r="G98" s="199">
        <f>IF('P9'!N17=0,"",'P9'!N17)</f>
        <v>143</v>
      </c>
      <c r="H98" s="199">
        <f>IF('P9'!O17=0,"",'P9'!O17)</f>
        <v>171</v>
      </c>
      <c r="I98" s="199">
        <f>IF('P9'!P17=0,"",'P9'!P17)</f>
        <v>314</v>
      </c>
      <c r="J98" s="196">
        <f>IF('P9'!Q17=0,"",'P9'!Q17)</f>
        <v>351.45893237828562</v>
      </c>
    </row>
    <row r="99" spans="1:10" s="190" customFormat="1" ht="15.6" x14ac:dyDescent="0.3">
      <c r="A99" s="194"/>
      <c r="B99" s="195">
        <f>IF('P9'!A21="","",'P9'!A21)</f>
        <v>77</v>
      </c>
      <c r="C99" s="196">
        <f>IF('P9'!B21="","",'P9'!B21)</f>
        <v>76.41</v>
      </c>
      <c r="D99" s="195" t="str">
        <f>IF('P9'!C21="","",'P9'!C21)</f>
        <v>M1</v>
      </c>
      <c r="E99" s="197">
        <f>IF('P9'!D21="","",'P9'!D21)</f>
        <v>28656</v>
      </c>
      <c r="F99" s="198" t="str">
        <f>IF('P9'!F21="","",'P9'!F21)</f>
        <v>Ronny Matnisdal</v>
      </c>
      <c r="G99" s="199">
        <f>IF('P9'!N21=0,"",'P9'!N21)</f>
        <v>130</v>
      </c>
      <c r="H99" s="199">
        <f>IF('P9'!O21=0,"",'P9'!O21)</f>
        <v>144</v>
      </c>
      <c r="I99" s="199">
        <f>IF('P9'!P21=0,"",'P9'!P21)</f>
        <v>274</v>
      </c>
      <c r="J99" s="196">
        <f>IF('P9'!Q21=0,"",'P9'!Q21)</f>
        <v>346.55667481729751</v>
      </c>
    </row>
    <row r="100" spans="1:10" s="190" customFormat="1" ht="15.6" x14ac:dyDescent="0.3">
      <c r="A100" s="194"/>
      <c r="B100" s="195">
        <f>IF('P8'!A15="","",'P8'!A15)</f>
        <v>94</v>
      </c>
      <c r="C100" s="196">
        <f>IF('P8'!B15="","",'P8'!B15)</f>
        <v>88.32</v>
      </c>
      <c r="D100" s="195" t="str">
        <f>IF('P8'!C15="","",'P8'!C15)</f>
        <v>SM</v>
      </c>
      <c r="E100" s="197">
        <f>IF('P8'!D15="","",'P8'!D15)</f>
        <v>33792</v>
      </c>
      <c r="F100" s="198" t="str">
        <f>IF('P8'!F15="","",'P8'!F15)</f>
        <v>Jonas Hetland Mong</v>
      </c>
      <c r="G100" s="199" t="str">
        <f>IF('P8'!N15=0,"",'P8'!N15)</f>
        <v/>
      </c>
      <c r="H100" s="199" t="str">
        <f>IF('P8'!O15=0,"",'P8'!O15)</f>
        <v/>
      </c>
      <c r="I100" s="199" t="str">
        <f>IF('P8'!P15=0,"",'P8'!P15)</f>
        <v/>
      </c>
      <c r="J100" s="196" t="str">
        <f>IF('P8'!Q15=0,"",'P8'!Q15)</f>
        <v/>
      </c>
    </row>
    <row r="101" spans="1:10" s="191" customFormat="1" ht="22.8" x14ac:dyDescent="0.4">
      <c r="A101" s="187">
        <v>3</v>
      </c>
      <c r="B101" s="219" t="s">
        <v>57</v>
      </c>
      <c r="C101" s="219"/>
      <c r="D101" s="219"/>
      <c r="E101" s="219"/>
      <c r="F101" s="219"/>
      <c r="G101" s="188"/>
      <c r="H101" s="188"/>
      <c r="I101" s="188"/>
      <c r="J101" s="189">
        <f>IF(J102="",SUM(J102:J107),(SUM(J102:J107)-MIN(J102:J107)))</f>
        <v>1602.0511819959643</v>
      </c>
    </row>
    <row r="102" spans="1:10" s="190" customFormat="1" ht="15.6" x14ac:dyDescent="0.3">
      <c r="A102" s="194"/>
      <c r="B102" s="195">
        <f>IF('P8'!A10="","",'P8'!A10)</f>
        <v>94</v>
      </c>
      <c r="C102" s="196">
        <f>IF('P8'!B10="","",'P8'!B10)</f>
        <v>87.25</v>
      </c>
      <c r="D102" s="195" t="str">
        <f>IF('P8'!C10="","",'P8'!C10)</f>
        <v>SM</v>
      </c>
      <c r="E102" s="197">
        <f>IF('P8'!D10="","",'P8'!D10)</f>
        <v>31560</v>
      </c>
      <c r="F102" s="198" t="str">
        <f>IF('P8'!F10="","",'P8'!F10)</f>
        <v>Patricio Yanez</v>
      </c>
      <c r="G102" s="199">
        <f>IF('P8'!N10=0,"",'P8'!N10)</f>
        <v>91</v>
      </c>
      <c r="H102" s="199">
        <f>IF('P8'!O10=0,"",'P8'!O10)</f>
        <v>123</v>
      </c>
      <c r="I102" s="199">
        <f>IF('P8'!P10=0,"",'P8'!P10)</f>
        <v>214</v>
      </c>
      <c r="J102" s="196">
        <f>IF('P8'!Q10=0,"",'P8'!Q10)</f>
        <v>252.50525368787609</v>
      </c>
    </row>
    <row r="103" spans="1:10" s="190" customFormat="1" ht="15.6" x14ac:dyDescent="0.3">
      <c r="A103" s="194"/>
      <c r="B103" s="195">
        <f>IF('P8'!A14="","",'P8'!A14)</f>
        <v>94</v>
      </c>
      <c r="C103" s="196">
        <f>IF('P8'!B14="","",'P8'!B14)</f>
        <v>87.23</v>
      </c>
      <c r="D103" s="195" t="str">
        <f>IF('P8'!C14="","",'P8'!C14)</f>
        <v>SM</v>
      </c>
      <c r="E103" s="197">
        <f>IF('P8'!D14="","",'P8'!D14)</f>
        <v>32098</v>
      </c>
      <c r="F103" s="198" t="str">
        <f>IF('P8'!F14="","",'P8'!F14)</f>
        <v>Fabian Fosse</v>
      </c>
      <c r="G103" s="199">
        <f>IF('P8'!N14=0,"",'P8'!N14)</f>
        <v>120</v>
      </c>
      <c r="H103" s="199">
        <f>IF('P8'!O14=0,"",'P8'!O14)</f>
        <v>142</v>
      </c>
      <c r="I103" s="199">
        <f>IF('P8'!P14=0,"",'P8'!P14)</f>
        <v>262</v>
      </c>
      <c r="J103" s="196">
        <f>IF('P8'!Q14=0,"",'P8'!Q14)</f>
        <v>309.175818005954</v>
      </c>
    </row>
    <row r="104" spans="1:10" s="190" customFormat="1" ht="15.6" x14ac:dyDescent="0.3">
      <c r="A104" s="194"/>
      <c r="B104" s="195">
        <f>IF('P8'!A18="","",'P8'!A18)</f>
        <v>94</v>
      </c>
      <c r="C104" s="196">
        <f>IF('P8'!B18="","",'P8'!B18)</f>
        <v>89.63</v>
      </c>
      <c r="D104" s="195" t="str">
        <f>IF('P8'!C18="","",'P8'!C18)</f>
        <v>SM</v>
      </c>
      <c r="E104" s="197">
        <f>IF('P8'!D18="","",'P8'!D18)</f>
        <v>32470</v>
      </c>
      <c r="F104" s="198" t="str">
        <f>IF('P8'!F18="","",'P8'!F18)</f>
        <v>Runar Stikholmen</v>
      </c>
      <c r="G104" s="199">
        <f>IF('P8'!N18=0,"",'P8'!N18)</f>
        <v>123</v>
      </c>
      <c r="H104" s="199">
        <f>IF('P8'!O18=0,"",'P8'!O18)</f>
        <v>155</v>
      </c>
      <c r="I104" s="199">
        <f>IF('P8'!P18=0,"",'P8'!P18)</f>
        <v>278</v>
      </c>
      <c r="J104" s="196">
        <f>IF('P8'!Q18=0,"",'P8'!Q18)</f>
        <v>323.91057099241038</v>
      </c>
    </row>
    <row r="105" spans="1:10" s="190" customFormat="1" ht="15.6" x14ac:dyDescent="0.3">
      <c r="A105" s="194"/>
      <c r="B105" s="195" t="str">
        <f>IF('P9'!A11="","",'P9'!A11)</f>
        <v>+105</v>
      </c>
      <c r="C105" s="196">
        <f>IF('P9'!B11="","",'P9'!B11)</f>
        <v>107.25</v>
      </c>
      <c r="D105" s="195" t="str">
        <f>IF('P9'!C11="","",'P9'!C11)</f>
        <v>M1</v>
      </c>
      <c r="E105" s="197">
        <f>IF('P9'!D11="","",'P9'!D11)</f>
        <v>27849</v>
      </c>
      <c r="F105" s="198" t="str">
        <f>IF('P9'!F11="","",'P9'!F11)</f>
        <v>Børge Aadland</v>
      </c>
      <c r="G105" s="199">
        <f>IF('P9'!N11=0,"",'P9'!N11)</f>
        <v>117</v>
      </c>
      <c r="H105" s="199">
        <f>IF('P9'!O11=0,"",'P9'!O11)</f>
        <v>165</v>
      </c>
      <c r="I105" s="199">
        <f>IF('P9'!P11=0,"",'P9'!P11)</f>
        <v>282</v>
      </c>
      <c r="J105" s="196">
        <f>IF('P9'!Q11=0,"",'P9'!Q11)</f>
        <v>305.95595130766549</v>
      </c>
    </row>
    <row r="106" spans="1:10" s="190" customFormat="1" ht="15.6" x14ac:dyDescent="0.3">
      <c r="A106" s="194"/>
      <c r="B106" s="195">
        <f>IF('P9'!A15="","",'P9'!A15)</f>
        <v>105</v>
      </c>
      <c r="C106" s="196">
        <f>IF('P9'!B15="","",'P9'!B15)</f>
        <v>94.14</v>
      </c>
      <c r="D106" s="195" t="str">
        <f>IF('P9'!C15="","",'P9'!C15)</f>
        <v>SM</v>
      </c>
      <c r="E106" s="197">
        <f>IF('P9'!D15="","",'P9'!D15)</f>
        <v>33365</v>
      </c>
      <c r="F106" s="198" t="str">
        <f>IF('P9'!F15="","",'P9'!F15)</f>
        <v>Phillip Houghton</v>
      </c>
      <c r="G106" s="199">
        <f>IF('P9'!N15=0,"",'P9'!N15)</f>
        <v>116</v>
      </c>
      <c r="H106" s="199">
        <f>IF('P9'!O15=0,"",'P9'!O15)</f>
        <v>154</v>
      </c>
      <c r="I106" s="199">
        <f>IF('P9'!P15=0,"",'P9'!P15)</f>
        <v>270</v>
      </c>
      <c r="J106" s="196">
        <f>IF('P9'!Q15=0,"",'P9'!Q15)</f>
        <v>307.83175197441722</v>
      </c>
    </row>
    <row r="107" spans="1:10" s="190" customFormat="1" ht="15.6" x14ac:dyDescent="0.3">
      <c r="A107" s="194"/>
      <c r="B107" s="195">
        <f>IF('P9'!A20="","",'P9'!A20)</f>
        <v>105</v>
      </c>
      <c r="C107" s="196">
        <f>IF('P9'!B20="","",'P9'!B20)</f>
        <v>101.47</v>
      </c>
      <c r="D107" s="195" t="str">
        <f>IF('P9'!C20="","",'P9'!C20)</f>
        <v>SM</v>
      </c>
      <c r="E107" s="197">
        <f>IF('P9'!D20="","",'P9'!D20)</f>
        <v>29863</v>
      </c>
      <c r="F107" s="198" t="str">
        <f>IF('P9'!F20="","",'P9'!F20)</f>
        <v>Per Hordnes</v>
      </c>
      <c r="G107" s="199">
        <f>IF('P9'!N20=0,"",'P9'!N20)</f>
        <v>144</v>
      </c>
      <c r="H107" s="199">
        <f>IF('P9'!O20=0,"",'P9'!O20)</f>
        <v>177</v>
      </c>
      <c r="I107" s="199">
        <f>IF('P9'!P20=0,"",'P9'!P20)</f>
        <v>321</v>
      </c>
      <c r="J107" s="196">
        <f>IF('P9'!Q20=0,"",'P9'!Q20)</f>
        <v>355.17708971551707</v>
      </c>
    </row>
    <row r="108" spans="1:10" s="191" customFormat="1" ht="22.8" x14ac:dyDescent="0.4">
      <c r="A108" s="187">
        <v>4</v>
      </c>
      <c r="B108" s="219" t="s">
        <v>68</v>
      </c>
      <c r="C108" s="219"/>
      <c r="D108" s="219"/>
      <c r="E108" s="219"/>
      <c r="F108" s="219"/>
      <c r="G108" s="188"/>
      <c r="H108" s="188"/>
      <c r="I108" s="188"/>
      <c r="J108" s="189">
        <f>SUM(J109:J113)</f>
        <v>1494.8261098066378</v>
      </c>
    </row>
    <row r="109" spans="1:10" s="190" customFormat="1" ht="15.6" x14ac:dyDescent="0.3">
      <c r="A109" s="194"/>
      <c r="B109" s="195">
        <f>IF('P8'!A13="","",'P8'!A13)</f>
        <v>69</v>
      </c>
      <c r="C109" s="196">
        <f>IF('P8'!B13="","",'P8'!B13)</f>
        <v>64.459999999999994</v>
      </c>
      <c r="D109" s="196" t="str">
        <f>IF('P8'!C13="","",'P8'!C13)</f>
        <v>SM</v>
      </c>
      <c r="E109" s="197">
        <f>IF('P8'!D13="","",'P8'!D13)</f>
        <v>34477</v>
      </c>
      <c r="F109" s="198" t="str">
        <f>IF('P8'!F13="","",'P8'!F13)</f>
        <v>Even H. Walaker</v>
      </c>
      <c r="G109" s="199">
        <f>IF('P8'!N13=0,"",'P8'!N13)</f>
        <v>98</v>
      </c>
      <c r="H109" s="199">
        <f>IF('P8'!O13=0,"",'P8'!O13)</f>
        <v>105</v>
      </c>
      <c r="I109" s="199">
        <f>IF('P8'!P13=0,"",'P8'!P13)</f>
        <v>203</v>
      </c>
      <c r="J109" s="196">
        <f>IF('P8'!Q13=0,"",'P8'!Q13)</f>
        <v>285.69736533813699</v>
      </c>
    </row>
    <row r="110" spans="1:10" s="190" customFormat="1" ht="15.6" x14ac:dyDescent="0.3">
      <c r="A110" s="194"/>
      <c r="B110" s="195">
        <f>IF('P8'!A19="","",'P8'!A19)</f>
        <v>85</v>
      </c>
      <c r="C110" s="196">
        <f>IF('P8'!B19="","",'P8'!B19)</f>
        <v>78.03</v>
      </c>
      <c r="D110" s="195" t="str">
        <f>IF('P8'!C19="","",'P8'!C19)</f>
        <v>M2</v>
      </c>
      <c r="E110" s="197">
        <f>IF('P8'!D19="","",'P8'!D19)</f>
        <v>25972</v>
      </c>
      <c r="F110" s="198" t="str">
        <f>IF('P8'!F19="","",'P8'!F19)</f>
        <v>Per Arne Marstad</v>
      </c>
      <c r="G110" s="199">
        <f>IF('P8'!N19=0,"",'P8'!N19)</f>
        <v>90</v>
      </c>
      <c r="H110" s="199">
        <f>IF('P8'!O19=0,"",'P8'!O19)</f>
        <v>105</v>
      </c>
      <c r="I110" s="199">
        <f>IF('P8'!P19=0,"",'P8'!P19)</f>
        <v>195</v>
      </c>
      <c r="J110" s="196">
        <f>IF('P8'!Q19=0,"",'P8'!Q19)</f>
        <v>243.74547971768749</v>
      </c>
    </row>
    <row r="111" spans="1:10" s="190" customFormat="1" ht="15.6" x14ac:dyDescent="0.3">
      <c r="A111" s="194"/>
      <c r="B111" s="195">
        <f>IF('P9'!A10="","",'P9'!A10)</f>
        <v>75</v>
      </c>
      <c r="C111" s="196">
        <f>IF('P9'!B10="","",'P9'!B10)</f>
        <v>69.040000000000006</v>
      </c>
      <c r="D111" s="195" t="str">
        <f>IF('P9'!C10="","",'P9'!C10)</f>
        <v>SK</v>
      </c>
      <c r="E111" s="197">
        <f>IF('P9'!D10="","",'P9'!D10)</f>
        <v>30112</v>
      </c>
      <c r="F111" s="198" t="str">
        <f>IF('P9'!F10="","",'P9'!F10)</f>
        <v>Ruth Kasirye</v>
      </c>
      <c r="G111" s="199">
        <f>IF('P9'!N10=0,"",'P9'!N10)</f>
        <v>95</v>
      </c>
      <c r="H111" s="199">
        <f>IF('P9'!O10=0,"",'P9'!O10)</f>
        <v>120</v>
      </c>
      <c r="I111" s="199">
        <f>IF('P9'!P10=0,"",'P9'!P10)</f>
        <v>215</v>
      </c>
      <c r="J111" s="196">
        <v>289.12</v>
      </c>
    </row>
    <row r="112" spans="1:10" s="190" customFormat="1" ht="15.6" x14ac:dyDescent="0.3">
      <c r="A112" s="194"/>
      <c r="B112" s="195">
        <f>IF('P9'!A14="","",'P9'!A14)</f>
        <v>85</v>
      </c>
      <c r="C112" s="196">
        <f>IF('P9'!B14="","",'P9'!B14)</f>
        <v>79.33</v>
      </c>
      <c r="D112" s="195" t="str">
        <f>IF('P9'!C14="","",'P9'!C14)</f>
        <v>JM</v>
      </c>
      <c r="E112" s="197">
        <f>IF('P9'!D14="","",'P9'!D14)</f>
        <v>34704</v>
      </c>
      <c r="F112" s="198" t="str">
        <f>IF('P9'!F14="","",'P9'!F14)</f>
        <v>Roger B. Myrholt</v>
      </c>
      <c r="G112" s="199">
        <f>IF('P9'!N14=0,"",'P9'!N14)</f>
        <v>115</v>
      </c>
      <c r="H112" s="199">
        <f>IF('P9'!O14=0,"",'P9'!O14)</f>
        <v>130</v>
      </c>
      <c r="I112" s="199">
        <f>IF('P9'!P14=0,"",'P9'!P14)</f>
        <v>245</v>
      </c>
      <c r="J112" s="196">
        <f>IF('P9'!Q14=0,"",'P9'!Q14)</f>
        <v>303.47796530192568</v>
      </c>
    </row>
    <row r="113" spans="1:10" s="190" customFormat="1" ht="15.6" x14ac:dyDescent="0.3">
      <c r="A113" s="194"/>
      <c r="B113" s="195" t="str">
        <f>IF('P9'!A22="","",'P9'!A22)</f>
        <v>+105</v>
      </c>
      <c r="C113" s="196">
        <f>IF('P9'!B22="","",'P9'!B22)</f>
        <v>113.72</v>
      </c>
      <c r="D113" s="195" t="str">
        <f>IF('P9'!C22="","",'P9'!C22)</f>
        <v>SM</v>
      </c>
      <c r="E113" s="197">
        <f>IF('P9'!D22="","",'P9'!D22)</f>
        <v>32866</v>
      </c>
      <c r="F113" s="198" t="str">
        <f>IF('P9'!F22="","",'P9'!F22)</f>
        <v>Kim Eirik Tollefsen</v>
      </c>
      <c r="G113" s="199">
        <f>IF('P9'!N22=0,"",'P9'!N22)</f>
        <v>155</v>
      </c>
      <c r="H113" s="199">
        <f>IF('P9'!O22=0,"",'P9'!O22)</f>
        <v>195</v>
      </c>
      <c r="I113" s="199">
        <f>IF('P9'!P22=0,"",'P9'!P22)</f>
        <v>350</v>
      </c>
      <c r="J113" s="196">
        <f>IF('P9'!Q22=0,"",'P9'!Q22)</f>
        <v>372.78529944888766</v>
      </c>
    </row>
    <row r="114" spans="1:10" s="102" customFormat="1" ht="18" x14ac:dyDescent="0.35">
      <c r="A114" s="93"/>
      <c r="B114" s="94" t="str">
        <f>IF('P3'!A21="","",'P3'!A21)</f>
        <v/>
      </c>
      <c r="C114" s="97" t="str">
        <f>IF('P3'!B21="","",'P3'!B21)</f>
        <v/>
      </c>
      <c r="D114" s="94" t="str">
        <f>IF('P3'!C21="","",'P3'!C21)</f>
        <v/>
      </c>
      <c r="E114" s="95" t="str">
        <f>IF('P3'!D21="","",'P3'!D21)</f>
        <v/>
      </c>
      <c r="F114" s="96" t="str">
        <f>IF('P3'!F21="","",'P3'!F21)</f>
        <v/>
      </c>
      <c r="G114" s="100" t="str">
        <f>IF('P3'!N21=0,"",'P3'!N21)</f>
        <v/>
      </c>
      <c r="H114" s="100" t="str">
        <f>IF('P3'!O21=0,"",'P3'!O21)</f>
        <v/>
      </c>
      <c r="I114" s="100" t="str">
        <f>IF('P3'!P21=0,"",'P3'!P21)</f>
        <v/>
      </c>
      <c r="J114" s="97" t="str">
        <f>IF('P3'!Q21=0,"",'P3'!Q21)</f>
        <v/>
      </c>
    </row>
  </sheetData>
  <mergeCells count="27">
    <mergeCell ref="A1:J1"/>
    <mergeCell ref="A2:E2"/>
    <mergeCell ref="G2:J2"/>
    <mergeCell ref="A4:J4"/>
    <mergeCell ref="B6:F6"/>
    <mergeCell ref="B10:F10"/>
    <mergeCell ref="B14:F14"/>
    <mergeCell ref="B19:F19"/>
    <mergeCell ref="A24:J24"/>
    <mergeCell ref="B26:F26"/>
    <mergeCell ref="B30:F30"/>
    <mergeCell ref="B35:F35"/>
    <mergeCell ref="A41:J41"/>
    <mergeCell ref="B43:F43"/>
    <mergeCell ref="B48:F48"/>
    <mergeCell ref="B53:F53"/>
    <mergeCell ref="B58:F58"/>
    <mergeCell ref="B87:F87"/>
    <mergeCell ref="B94:F94"/>
    <mergeCell ref="B101:F101"/>
    <mergeCell ref="B108:F108"/>
    <mergeCell ref="A63:J63"/>
    <mergeCell ref="B65:F65"/>
    <mergeCell ref="B69:F69"/>
    <mergeCell ref="B74:F74"/>
    <mergeCell ref="B79:F79"/>
    <mergeCell ref="A85:J85"/>
  </mergeCells>
  <pageMargins left="0.75" right="0.75" top="1" bottom="1" header="0.5" footer="0.5"/>
  <pageSetup paperSize="9" scale="57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85"/>
  <sheetViews>
    <sheetView showGridLines="0" showRowColHeaders="0" zoomScaleNormal="100" workbookViewId="0">
      <pane ySplit="2" topLeftCell="A31" activePane="bottomLeft" state="frozen"/>
      <selection pane="bottomLeft" activeCell="E87" sqref="E87"/>
    </sheetView>
  </sheetViews>
  <sheetFormatPr baseColWidth="10" defaultColWidth="8.77734375" defaultRowHeight="12.6" x14ac:dyDescent="0.25"/>
  <cols>
    <col min="1" max="1" width="4.5546875" customWidth="1"/>
    <col min="2" max="2" width="5.77734375" customWidth="1"/>
    <col min="3" max="3" width="8.5546875" customWidth="1"/>
    <col min="4" max="4" width="5.44140625" customWidth="1"/>
    <col min="5" max="5" width="10.44140625" customWidth="1"/>
    <col min="6" max="6" width="28.5546875" style="11" customWidth="1"/>
    <col min="7" max="7" width="24.5546875" style="40" customWidth="1"/>
    <col min="8" max="10" width="6.77734375" customWidth="1"/>
    <col min="11" max="11" width="9.5546875" customWidth="1"/>
  </cols>
  <sheetData>
    <row r="1" spans="1:12" s="47" customFormat="1" ht="33.75" customHeight="1" x14ac:dyDescent="0.6">
      <c r="A1" s="223" t="s">
        <v>38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2" s="47" customFormat="1" ht="27" customHeight="1" x14ac:dyDescent="0.5">
      <c r="A2" s="224" t="str">
        <f>IF('P1'!H5&gt;0,'P1'!H5,"")</f>
        <v>Vigrestad IK</v>
      </c>
      <c r="B2" s="224"/>
      <c r="C2" s="224"/>
      <c r="D2" s="224"/>
      <c r="E2" s="224"/>
      <c r="F2" s="224" t="str">
        <f>IF('P1'!M5&gt;0,'P1'!M5,"")</f>
        <v>Vigrestadhallen</v>
      </c>
      <c r="G2" s="224"/>
      <c r="H2" s="225">
        <f>IF('P1'!R5&gt;0,'P1'!R5,"")</f>
        <v>42342</v>
      </c>
      <c r="I2" s="225"/>
      <c r="J2" s="225"/>
      <c r="K2" s="225"/>
    </row>
    <row r="3" spans="1:12" s="48" customFormat="1" ht="25.2" x14ac:dyDescent="0.45">
      <c r="A3" s="222" t="s">
        <v>27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2" ht="21" x14ac:dyDescent="0.4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2" ht="15.6" x14ac:dyDescent="0.3">
      <c r="A5" s="169">
        <v>1</v>
      </c>
      <c r="B5" s="170">
        <f>IF('P9'!A10="","",'P9'!A10)</f>
        <v>75</v>
      </c>
      <c r="C5" s="171">
        <f>IF('P9'!B10="","",'P9'!B10)</f>
        <v>69.040000000000006</v>
      </c>
      <c r="D5" s="170" t="str">
        <f>IF('P9'!C10="","",'P9'!C10)</f>
        <v>SK</v>
      </c>
      <c r="E5" s="172">
        <f>IF('P9'!D10="","",'P9'!D10)</f>
        <v>30112</v>
      </c>
      <c r="F5" s="168" t="str">
        <f>IF('P9'!F10="","",'P9'!F10)</f>
        <v>Ruth Kasirye</v>
      </c>
      <c r="G5" s="168" t="str">
        <f>IF('P9'!G10="","",'P9'!G10)</f>
        <v>Tønsberg-Kam.</v>
      </c>
      <c r="H5" s="173">
        <f>IF('P9'!N10=0,"",'P9'!N10)</f>
        <v>95</v>
      </c>
      <c r="I5" s="173">
        <f>IF('P9'!O10=0,"",'P9'!O10)</f>
        <v>120</v>
      </c>
      <c r="J5" s="173">
        <f>IF('P9'!P10=0,"",'P9'!P10)</f>
        <v>215</v>
      </c>
      <c r="K5" s="171">
        <f>IF('P9'!Q10=0,"",'P9'!Q10)</f>
        <v>269.70202074391221</v>
      </c>
      <c r="L5">
        <v>25</v>
      </c>
    </row>
    <row r="6" spans="1:12" ht="15.6" x14ac:dyDescent="0.3">
      <c r="A6" s="169">
        <v>2</v>
      </c>
      <c r="B6" s="170">
        <f>IF('P7'!A16="","",'P7'!A16)</f>
        <v>53</v>
      </c>
      <c r="C6" s="171">
        <f>IF('P7'!B16="","",'P7'!B16)</f>
        <v>51.32</v>
      </c>
      <c r="D6" s="170" t="str">
        <f>IF('P7'!C16="","",'P7'!C16)</f>
        <v>SK</v>
      </c>
      <c r="E6" s="172">
        <f>IF('P7'!D16="","",'P7'!D16)</f>
        <v>34413</v>
      </c>
      <c r="F6" s="168" t="str">
        <f>IF('P7'!F16="","",'P7'!F16)</f>
        <v>Sarah  Hovden Øvsthus</v>
      </c>
      <c r="G6" s="168" t="str">
        <f>IF('P7'!G16="","",'P7'!G16)</f>
        <v>Flaktveit IK</v>
      </c>
      <c r="H6" s="173">
        <f>IF('P7'!N16=0,"",'P7'!N16)</f>
        <v>73</v>
      </c>
      <c r="I6" s="173">
        <f>IF('P7'!O16=0,"",'P7'!O16)</f>
        <v>91</v>
      </c>
      <c r="J6" s="173">
        <f>IF('P7'!P16=0,"",'P7'!P16)</f>
        <v>164</v>
      </c>
      <c r="K6" s="171">
        <f>IF('P7'!Q16=0,"",'P7'!Q16)</f>
        <v>253.94906391933736</v>
      </c>
      <c r="L6">
        <v>23</v>
      </c>
    </row>
    <row r="7" spans="1:12" ht="15.6" x14ac:dyDescent="0.3">
      <c r="A7" s="169">
        <v>3</v>
      </c>
      <c r="B7" s="170">
        <f>IF('P7'!A9="","",'P7'!A9)</f>
        <v>63</v>
      </c>
      <c r="C7" s="171">
        <f>IF('P7'!B9="","",'P7'!B9)</f>
        <v>62.34</v>
      </c>
      <c r="D7" s="170" t="str">
        <f>IF('P7'!C9="","",'P7'!C9)</f>
        <v>SK</v>
      </c>
      <c r="E7" s="172">
        <f>IF('P7'!D9="","",'P7'!D9)</f>
        <v>33735</v>
      </c>
      <c r="F7" s="168" t="str">
        <f>IF('P7'!F9="","",'P7'!F9)</f>
        <v>Marit Årdalsbakke</v>
      </c>
      <c r="G7" s="168" t="str">
        <f>IF('P7'!G9="","",'P7'!G9)</f>
        <v>Tambarskjelvar IL</v>
      </c>
      <c r="H7" s="173">
        <f>IF('P7'!N9=0,"",'P7'!N9)</f>
        <v>81</v>
      </c>
      <c r="I7" s="173">
        <f>IF('P7'!O9=0,"",'P7'!O9)</f>
        <v>91</v>
      </c>
      <c r="J7" s="173">
        <f>IF('P7'!P9=0,"",'P7'!P9)</f>
        <v>172</v>
      </c>
      <c r="K7" s="171">
        <f>IF('P7'!Q9=0,"",'P7'!Q9)</f>
        <v>230.19210352729451</v>
      </c>
      <c r="L7">
        <v>21</v>
      </c>
    </row>
    <row r="8" spans="1:12" ht="15.6" x14ac:dyDescent="0.3">
      <c r="A8" s="169">
        <v>4</v>
      </c>
      <c r="B8" s="170">
        <f>IF('P7'!A14="","",'P7'!A14)</f>
        <v>63</v>
      </c>
      <c r="C8" s="171">
        <f>IF('P7'!B14="","",'P7'!B14)</f>
        <v>62.61</v>
      </c>
      <c r="D8" s="170" t="str">
        <f>IF('P7'!C14="","",'P7'!C14)</f>
        <v>SK</v>
      </c>
      <c r="E8" s="172">
        <f>IF('P7'!D14="","",'P7'!D14)</f>
        <v>32737</v>
      </c>
      <c r="F8" s="168" t="str">
        <f>IF('P7'!F14="","",'P7'!F14)</f>
        <v>Ine Andersson</v>
      </c>
      <c r="G8" s="168" t="str">
        <f>IF('P7'!G14="","",'P7'!G14)</f>
        <v>Tambarskjelvar IL</v>
      </c>
      <c r="H8" s="173">
        <f>IF('P7'!N14=0,"",'P7'!N14)</f>
        <v>79</v>
      </c>
      <c r="I8" s="173">
        <f>IF('P7'!O14=0,"",'P7'!O14)</f>
        <v>93</v>
      </c>
      <c r="J8" s="173">
        <f>IF('P7'!P14=0,"",'P7'!P14)</f>
        <v>172</v>
      </c>
      <c r="K8" s="171">
        <f>IF('P7'!Q14=0,"",'P7'!Q14)</f>
        <v>229.52426380771865</v>
      </c>
      <c r="L8">
        <v>20</v>
      </c>
    </row>
    <row r="9" spans="1:12" ht="15.6" x14ac:dyDescent="0.3">
      <c r="A9" s="169">
        <v>5</v>
      </c>
      <c r="B9" s="170">
        <f>IF('P6'!A13="","",'P6'!A13)</f>
        <v>58</v>
      </c>
      <c r="C9" s="171">
        <f>IF('P6'!B13="","",'P6'!B13)</f>
        <v>56.38</v>
      </c>
      <c r="D9" s="170" t="str">
        <f>IF('P6'!C13="","",'P6'!C13)</f>
        <v>SK</v>
      </c>
      <c r="E9" s="172">
        <f>IF('P6'!D13="","",'P6'!D13)</f>
        <v>33955</v>
      </c>
      <c r="F9" s="168" t="str">
        <f>IF('P6'!F13="","",'P6'!F13)</f>
        <v>Sandra Trædal</v>
      </c>
      <c r="G9" s="168" t="str">
        <f>IF('P6'!G13="","",'P6'!G13)</f>
        <v>Tambarskjelvar IL</v>
      </c>
      <c r="H9" s="173">
        <f>IF('P6'!N13=0,"",'P6'!N13)</f>
        <v>67</v>
      </c>
      <c r="I9" s="173">
        <f>IF('P6'!O13=0,"",'P6'!O13)</f>
        <v>86</v>
      </c>
      <c r="J9" s="173">
        <f>IF('P6'!P13=0,"",'P6'!P13)</f>
        <v>153</v>
      </c>
      <c r="K9" s="171">
        <f>IF('P6'!Q13=0,"",'P6'!Q13)</f>
        <v>219.97613587091064</v>
      </c>
      <c r="L9">
        <v>19</v>
      </c>
    </row>
    <row r="10" spans="1:12" ht="15.6" x14ac:dyDescent="0.3">
      <c r="A10" s="169">
        <v>6</v>
      </c>
      <c r="B10" s="170">
        <f>IF('P7'!A17="","",'P7'!A17)</f>
        <v>53</v>
      </c>
      <c r="C10" s="171">
        <f>IF('P7'!B17="","",'P7'!B17)</f>
        <v>52.78</v>
      </c>
      <c r="D10" s="170" t="str">
        <f>IF('P7'!C17="","",'P7'!C17)</f>
        <v>JK</v>
      </c>
      <c r="E10" s="172">
        <f>IF('P7'!D17="","",'P7'!D17)</f>
        <v>35320</v>
      </c>
      <c r="F10" s="168" t="str">
        <f>IF('P7'!F17="","",'P7'!F17)</f>
        <v>Rebekka Tao Jacobsen</v>
      </c>
      <c r="G10" s="168" t="str">
        <f>IF('P7'!G17="","",'P7'!G17)</f>
        <v>Larvik AK</v>
      </c>
      <c r="H10" s="173">
        <f>IF('P7'!N17=0,"",'P7'!N17)</f>
        <v>64</v>
      </c>
      <c r="I10" s="173">
        <f>IF('P7'!O17=0,"",'P7'!O17)</f>
        <v>80</v>
      </c>
      <c r="J10" s="173">
        <f>IF('P7'!P17=0,"",'P7'!P17)</f>
        <v>144</v>
      </c>
      <c r="K10" s="171">
        <f>IF('P7'!Q17=0,"",'P7'!Q17)</f>
        <v>217.94188507894953</v>
      </c>
      <c r="L10">
        <v>18</v>
      </c>
    </row>
    <row r="11" spans="1:12" ht="15.6" x14ac:dyDescent="0.3">
      <c r="A11" s="169">
        <v>7</v>
      </c>
      <c r="B11" s="170">
        <f>IF('P7'!A12="","",'P7'!A12)</f>
        <v>69</v>
      </c>
      <c r="C11" s="171">
        <f>IF('P7'!B12="","",'P7'!B12)</f>
        <v>68.27</v>
      </c>
      <c r="D11" s="170" t="str">
        <f>IF('P7'!C12="","",'P7'!C12)</f>
        <v>SK</v>
      </c>
      <c r="E11" s="172">
        <f>IF('P7'!D12="","",'P7'!D12)</f>
        <v>33690</v>
      </c>
      <c r="F11" s="168" t="str">
        <f>IF('P7'!F12="","",'P7'!F12)</f>
        <v>Janne Skorpen Knudsen</v>
      </c>
      <c r="G11" s="168" t="str">
        <f>IF('P7'!G12="","",'P7'!G12)</f>
        <v>Flaktveit IK</v>
      </c>
      <c r="H11" s="173">
        <f>IF('P7'!N12=0,"",'P7'!N12)</f>
        <v>74</v>
      </c>
      <c r="I11" s="173">
        <f>IF('P7'!O12=0,"",'P7'!O12)</f>
        <v>93</v>
      </c>
      <c r="J11" s="173">
        <f>IF('P7'!P12=0,"",'P7'!P12)</f>
        <v>167</v>
      </c>
      <c r="K11" s="171">
        <f>IF('P7'!Q12=0,"",'P7'!Q12)</f>
        <v>210.90108330420904</v>
      </c>
      <c r="L11">
        <v>17</v>
      </c>
    </row>
    <row r="12" spans="1:12" ht="15.6" x14ac:dyDescent="0.3">
      <c r="A12" s="169">
        <v>8</v>
      </c>
      <c r="B12" s="170">
        <f>IF('P7'!A15="","",'P7'!A15)</f>
        <v>69</v>
      </c>
      <c r="C12" s="171">
        <f>IF('P7'!B15="","",'P7'!B15)</f>
        <v>64.64</v>
      </c>
      <c r="D12" s="170" t="str">
        <f>IF('P7'!C15="","",'P7'!C15)</f>
        <v>JK</v>
      </c>
      <c r="E12" s="172">
        <f>IF('P7'!D15="","",'P7'!D15)</f>
        <v>35431</v>
      </c>
      <c r="F12" s="168" t="str">
        <f>IF('P7'!F15="","",'P7'!F15)</f>
        <v>Emma Hald</v>
      </c>
      <c r="G12" s="168" t="str">
        <f>IF('P7'!G15="","",'P7'!G15)</f>
        <v>AK Bjørgvin</v>
      </c>
      <c r="H12" s="173">
        <f>IF('P7'!N15=0,"",'P7'!N15)</f>
        <v>71</v>
      </c>
      <c r="I12" s="173">
        <f>IF('P7'!O15=0,"",'P7'!O15)</f>
        <v>89</v>
      </c>
      <c r="J12" s="173">
        <f>IF('P7'!P15=0,"",'P7'!P15)</f>
        <v>160</v>
      </c>
      <c r="K12" s="171">
        <f>IF('P7'!Q15=0,"",'P7'!Q15)</f>
        <v>209.07373303429725</v>
      </c>
      <c r="L12">
        <v>16</v>
      </c>
    </row>
    <row r="13" spans="1:12" ht="15.6" x14ac:dyDescent="0.3">
      <c r="A13" s="169">
        <v>9</v>
      </c>
      <c r="B13" s="170">
        <f>IF('P6'!A14="","",'P6'!A14)</f>
        <v>75</v>
      </c>
      <c r="C13" s="171">
        <f>IF('P6'!B14="","",'P6'!B14)</f>
        <v>74.12</v>
      </c>
      <c r="D13" s="170" t="str">
        <f>IF('P6'!C14="","",'P6'!C14)</f>
        <v>SK</v>
      </c>
      <c r="E13" s="172">
        <f>IF('P6'!D14="","",'P6'!D14)</f>
        <v>31858</v>
      </c>
      <c r="F13" s="168" t="str">
        <f>IF('P6'!F14="","",'P6'!F14)</f>
        <v>Carolina Roa</v>
      </c>
      <c r="G13" s="168" t="str">
        <f>IF('P6'!G14="","",'P6'!G14)</f>
        <v>AK Bjørgvin</v>
      </c>
      <c r="H13" s="173">
        <f>IF('P6'!N14=0,"",'P6'!N14)</f>
        <v>76</v>
      </c>
      <c r="I13" s="173">
        <f>IF('P6'!O14=0,"",'P6'!O14)</f>
        <v>94</v>
      </c>
      <c r="J13" s="173">
        <f>IF('P6'!P14=0,"",'P6'!P14)</f>
        <v>170</v>
      </c>
      <c r="K13" s="171">
        <f>IF('P6'!Q14=0,"",'P6'!Q14)</f>
        <v>204.84212474889128</v>
      </c>
      <c r="L13">
        <v>15</v>
      </c>
    </row>
    <row r="14" spans="1:12" ht="15.6" x14ac:dyDescent="0.3">
      <c r="A14" s="169">
        <v>10</v>
      </c>
      <c r="B14" s="170">
        <f>IF('P6'!A11="","",'P6'!A11)</f>
        <v>75</v>
      </c>
      <c r="C14" s="171">
        <f>IF('P6'!B11="","",'P6'!B11)</f>
        <v>72.02</v>
      </c>
      <c r="D14" s="170" t="str">
        <f>IF('P6'!C11="","",'P6'!C11)</f>
        <v>SK</v>
      </c>
      <c r="E14" s="172">
        <f>IF('P6'!D11="","",'P6'!D11)</f>
        <v>31518</v>
      </c>
      <c r="F14" s="168" t="str">
        <f>IF('P6'!F11="","",'P6'!F11)</f>
        <v>Siri Magnussen</v>
      </c>
      <c r="G14" s="168" t="str">
        <f>IF('P6'!G11="","",'P6'!G11)</f>
        <v>AK Bjørgvin</v>
      </c>
      <c r="H14" s="173">
        <f>IF('P6'!N11=0,"",'P6'!N11)</f>
        <v>75</v>
      </c>
      <c r="I14" s="173">
        <f>IF('P6'!O11=0,"",'P6'!O11)</f>
        <v>90</v>
      </c>
      <c r="J14" s="173">
        <f>IF('P6'!P11=0,"",'P6'!P11)</f>
        <v>165</v>
      </c>
      <c r="K14" s="171">
        <f>IF('P6'!Q11=0,"",'P6'!Q11)</f>
        <v>201.98682194529209</v>
      </c>
      <c r="L14">
        <v>14</v>
      </c>
    </row>
    <row r="15" spans="1:12" ht="15.6" x14ac:dyDescent="0.3">
      <c r="A15" s="169">
        <v>11</v>
      </c>
      <c r="B15" s="170">
        <f>IF('P7'!A11="","",'P7'!A11)</f>
        <v>69</v>
      </c>
      <c r="C15" s="171">
        <f>IF('P7'!B11="","",'P7'!B11)</f>
        <v>65.63</v>
      </c>
      <c r="D15" s="170" t="str">
        <f>IF('P7'!C11="","",'P7'!C11)</f>
        <v>SK</v>
      </c>
      <c r="E15" s="172">
        <f>IF('P7'!D11="","",'P7'!D11)</f>
        <v>31365</v>
      </c>
      <c r="F15" s="168" t="str">
        <f>IF('P7'!F11="","",'P7'!F11)</f>
        <v>Marianne Hasfjord</v>
      </c>
      <c r="G15" s="168" t="str">
        <f>IF('P7'!G11="","",'P7'!G11)</f>
        <v>AK Bjørgvin</v>
      </c>
      <c r="H15" s="173">
        <f>IF('P7'!N11=0,"",'P7'!N11)</f>
        <v>65</v>
      </c>
      <c r="I15" s="173">
        <f>IF('P7'!O11=0,"",'P7'!O11)</f>
        <v>90</v>
      </c>
      <c r="J15" s="173">
        <f>IF('P7'!P11=0,"",'P7'!P11)</f>
        <v>155</v>
      </c>
      <c r="K15" s="171">
        <f>IF('P7'!Q11=0,"",'P7'!Q11)</f>
        <v>200.58005948048952</v>
      </c>
      <c r="L15">
        <v>13</v>
      </c>
    </row>
    <row r="16" spans="1:12" ht="15.6" x14ac:dyDescent="0.3">
      <c r="A16" s="169">
        <v>12</v>
      </c>
      <c r="B16" s="170" t="str">
        <f>IF('P6'!A15="","",'P6'!A15)</f>
        <v>+75</v>
      </c>
      <c r="C16" s="171">
        <f>IF('P6'!B15="","",'P6'!B15)</f>
        <v>91.24</v>
      </c>
      <c r="D16" s="170" t="str">
        <f>IF('P6'!C15="","",'P6'!C15)</f>
        <v>JK</v>
      </c>
      <c r="E16" s="172">
        <f>IF('P6'!D15="","",'P6'!D15)</f>
        <v>35777</v>
      </c>
      <c r="F16" s="168" t="str">
        <f>IF('P6'!F15="","",'P6'!F15)</f>
        <v>Beatrice Llano</v>
      </c>
      <c r="G16" s="168" t="str">
        <f>IF('P6'!G15="","",'P6'!G15)</f>
        <v>Flaktveit IK</v>
      </c>
      <c r="H16" s="173">
        <f>IF('P6'!N15=0,"",'P6'!N15)</f>
        <v>80</v>
      </c>
      <c r="I16" s="173">
        <f>IF('P6'!O15=0,"",'P6'!O15)</f>
        <v>98</v>
      </c>
      <c r="J16" s="173">
        <f>IF('P6'!P15=0,"",'P6'!P15)</f>
        <v>178</v>
      </c>
      <c r="K16" s="171">
        <f>IF('P6'!Q15=0,"",'P6'!Q15)</f>
        <v>195.00546249400625</v>
      </c>
      <c r="L16">
        <v>12</v>
      </c>
    </row>
    <row r="17" spans="1:12" ht="15.6" x14ac:dyDescent="0.3">
      <c r="A17" s="169">
        <v>13</v>
      </c>
      <c r="B17" s="170">
        <f>IF('P6'!A9="","",'P6'!A9)</f>
        <v>58</v>
      </c>
      <c r="C17" s="171">
        <f>IF('P6'!B9="","",'P6'!B9)</f>
        <v>55.25</v>
      </c>
      <c r="D17" s="170" t="str">
        <f>IF('P6'!C9="","",'P6'!C9)</f>
        <v>JK</v>
      </c>
      <c r="E17" s="172">
        <f>IF('P6'!D9="","",'P6'!D9)</f>
        <v>35067</v>
      </c>
      <c r="F17" s="168" t="str">
        <f>IF('P6'!F9="","",'P6'!F9)</f>
        <v>Naomi Van den Broeck</v>
      </c>
      <c r="G17" s="168" t="str">
        <f>IF('P6'!G9="","",'P6'!G9)</f>
        <v>Flaktveit IK</v>
      </c>
      <c r="H17" s="173">
        <f>IF('P6'!N9=0,"",'P6'!N9)</f>
        <v>56</v>
      </c>
      <c r="I17" s="173">
        <f>IF('P6'!O9=0,"",'P6'!O9)</f>
        <v>72</v>
      </c>
      <c r="J17" s="173">
        <f>IF('P6'!P9=0,"",'P6'!P9)</f>
        <v>128</v>
      </c>
      <c r="K17" s="171">
        <f>IF('P6'!Q9=0,"",'P6'!Q9)</f>
        <v>186.88660529877015</v>
      </c>
      <c r="L17">
        <v>11</v>
      </c>
    </row>
    <row r="18" spans="1:12" ht="15.6" x14ac:dyDescent="0.3">
      <c r="A18" s="169">
        <v>14</v>
      </c>
      <c r="B18" s="170">
        <f>IF('P7'!A10="","",'P7'!A10)</f>
        <v>48</v>
      </c>
      <c r="C18" s="171">
        <f>IF('P7'!B10="","",'P7'!B10)</f>
        <v>46.3</v>
      </c>
      <c r="D18" s="170" t="str">
        <f>IF('P7'!C10="","",'P7'!C10)</f>
        <v>UK</v>
      </c>
      <c r="E18" s="172">
        <f>IF('P7'!D10="","",'P7'!D10)</f>
        <v>36902</v>
      </c>
      <c r="F18" s="168" t="str">
        <f>IF('P7'!F10="","",'P7'!F10)</f>
        <v>Helene Skuggedal</v>
      </c>
      <c r="G18" s="168" t="str">
        <f>IF('P7'!G10="","",'P7'!G10)</f>
        <v>Larvik AK</v>
      </c>
      <c r="H18" s="173">
        <f>IF('P7'!N10=0,"",'P7'!N10)</f>
        <v>45</v>
      </c>
      <c r="I18" s="173">
        <f>IF('P7'!O10=0,"",'P7'!O10)</f>
        <v>62</v>
      </c>
      <c r="J18" s="173">
        <f>IF('P7'!P10=0,"",'P7'!P10)</f>
        <v>107</v>
      </c>
      <c r="K18" s="171">
        <f>IF('P7'!Q10=0,"",'P7'!Q10)</f>
        <v>181.12881575151755</v>
      </c>
      <c r="L18">
        <v>10</v>
      </c>
    </row>
    <row r="19" spans="1:12" ht="15.6" x14ac:dyDescent="0.3">
      <c r="A19" s="169">
        <v>15</v>
      </c>
      <c r="B19" s="170">
        <f>IF('P6'!A16="","",'P6'!A16)</f>
        <v>63</v>
      </c>
      <c r="C19" s="171">
        <f>IF('P6'!B16="","",'P6'!B16)</f>
        <v>59.66</v>
      </c>
      <c r="D19" s="170" t="str">
        <f>IF('P6'!C16="","",'P6'!C16)</f>
        <v>UK</v>
      </c>
      <c r="E19" s="172">
        <f>IF('P6'!D16="","",'P6'!D16)</f>
        <v>36912</v>
      </c>
      <c r="F19" s="168" t="str">
        <f>IF('P6'!F16="","",'P6'!F16)</f>
        <v>Sofie Prytz Løwer</v>
      </c>
      <c r="G19" s="168" t="str">
        <f>IF('P6'!G16="","",'P6'!G16)</f>
        <v>Larvik AK</v>
      </c>
      <c r="H19" s="173">
        <f>IF('P6'!N16=0,"",'P6'!N16)</f>
        <v>56</v>
      </c>
      <c r="I19" s="173">
        <f>IF('P6'!O16=0,"",'P6'!O16)</f>
        <v>65</v>
      </c>
      <c r="J19" s="173">
        <f>IF('P6'!P16=0,"",'P6'!P16)</f>
        <v>121</v>
      </c>
      <c r="K19" s="171">
        <f>IF('P6'!Q16=0,"",'P6'!Q16)</f>
        <v>166.93056445302594</v>
      </c>
      <c r="L19">
        <v>9</v>
      </c>
    </row>
    <row r="20" spans="1:12" ht="15.6" x14ac:dyDescent="0.3">
      <c r="A20" s="169">
        <v>16</v>
      </c>
      <c r="B20" s="170">
        <f>IF('P6'!A10="","",'P6'!A10)</f>
        <v>58</v>
      </c>
      <c r="C20" s="171">
        <f>IF('P6'!B10="","",'P6'!B10)</f>
        <v>56.67</v>
      </c>
      <c r="D20" s="170" t="str">
        <f>IF('P6'!C10="","",'P6'!C10)</f>
        <v>UK</v>
      </c>
      <c r="E20" s="172">
        <f>IF('P6'!D10="","",'P6'!D10)</f>
        <v>35975</v>
      </c>
      <c r="F20" s="168" t="str">
        <f>IF('P6'!F10="","",'P6'!F10)</f>
        <v>Nora Skuggedal</v>
      </c>
      <c r="G20" s="168" t="str">
        <f>IF('P6'!G10="","",'P6'!G10)</f>
        <v>Larvik AK</v>
      </c>
      <c r="H20" s="173">
        <f>IF('P6'!N10=0,"",'P6'!N10)</f>
        <v>44</v>
      </c>
      <c r="I20" s="173">
        <f>IF('P6'!O10=0,"",'P6'!O10)</f>
        <v>65</v>
      </c>
      <c r="J20" s="173">
        <f>IF('P6'!P10=0,"",'P6'!P10)</f>
        <v>109</v>
      </c>
      <c r="K20" s="171">
        <f>IF('P6'!Q10=0,"",'P6'!Q10)</f>
        <v>156.11293539703831</v>
      </c>
      <c r="L20">
        <v>8</v>
      </c>
    </row>
    <row r="21" spans="1:12" ht="15.6" x14ac:dyDescent="0.3">
      <c r="A21" s="169">
        <v>17</v>
      </c>
      <c r="B21" s="170" t="str">
        <f>IF('P3'!A9="","",'P3'!A9)</f>
        <v>+69</v>
      </c>
      <c r="C21" s="171">
        <f>IF('P3'!B9="","",'P3'!B9)</f>
        <v>85.6</v>
      </c>
      <c r="D21" s="170" t="str">
        <f>IF('P3'!C9="","",'P3'!C9)</f>
        <v>UK</v>
      </c>
      <c r="E21" s="172">
        <f>IF('P3'!D9="","",'P3'!D9)</f>
        <v>36354</v>
      </c>
      <c r="F21" s="168" t="str">
        <f>IF('P3'!F9="","",'P3'!F9)</f>
        <v>Marta Josefinee Skretting</v>
      </c>
      <c r="G21" s="174" t="str">
        <f>IF('P3'!G9="","",'P3'!G9)</f>
        <v>Vigrestad IK</v>
      </c>
      <c r="H21" s="173">
        <f>IF('P3'!N9=0,"",'P3'!N9)</f>
        <v>55</v>
      </c>
      <c r="I21" s="173">
        <f>IF('P3'!O9=0,"",'P3'!O9)</f>
        <v>74</v>
      </c>
      <c r="J21" s="173">
        <f>IF('P3'!P9=0,"",'P3'!P9)</f>
        <v>129</v>
      </c>
      <c r="K21" s="171">
        <f>IF('P3'!Q9=0,"",'P3'!Q9)</f>
        <v>144.9960533059739</v>
      </c>
      <c r="L21">
        <v>7</v>
      </c>
    </row>
    <row r="22" spans="1:12" ht="15.75" customHeight="1" x14ac:dyDescent="0.25">
      <c r="A22" s="39"/>
      <c r="E22" s="42"/>
    </row>
    <row r="23" spans="1:12" s="48" customFormat="1" ht="25.2" x14ac:dyDescent="0.45">
      <c r="A23" s="221" t="s">
        <v>28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</row>
    <row r="24" spans="1:12" ht="17.399999999999999" x14ac:dyDescent="0.3">
      <c r="A24" s="41"/>
      <c r="B24" s="41"/>
      <c r="C24" s="41"/>
      <c r="D24" s="41"/>
      <c r="E24" s="43"/>
      <c r="F24" s="41"/>
      <c r="G24" s="106"/>
      <c r="H24" s="44"/>
      <c r="I24" s="44"/>
      <c r="J24" s="44"/>
      <c r="K24" s="41"/>
    </row>
    <row r="25" spans="1:12" ht="15.6" x14ac:dyDescent="0.3">
      <c r="A25" s="169">
        <v>1</v>
      </c>
      <c r="B25" s="170" t="str">
        <f>IF('P9'!A22="","",'P9'!A22)</f>
        <v>+105</v>
      </c>
      <c r="C25" s="171">
        <f>IF('P9'!B22="","",'P9'!B22)</f>
        <v>113.72</v>
      </c>
      <c r="D25" s="170" t="str">
        <f>IF('P9'!C22="","",'P9'!C22)</f>
        <v>SM</v>
      </c>
      <c r="E25" s="172">
        <f>IF('P9'!D22="","",'P9'!D22)</f>
        <v>32866</v>
      </c>
      <c r="F25" s="168" t="str">
        <f>IF('P9'!F22="","",'P9'!F22)</f>
        <v>Kim Eirik Tollefsen</v>
      </c>
      <c r="G25" s="168" t="str">
        <f>IF('P9'!G22="","",'P9'!G22)</f>
        <v>Tønsberg-Kam.</v>
      </c>
      <c r="H25" s="173">
        <f>IF('P9'!N22=0,"",'P9'!N22)</f>
        <v>155</v>
      </c>
      <c r="I25" s="173">
        <f>IF('P9'!O22=0,"",'P9'!O22)</f>
        <v>195</v>
      </c>
      <c r="J25" s="173">
        <f>IF('P9'!P22=0,"",'P9'!P22)</f>
        <v>350</v>
      </c>
      <c r="K25" s="171">
        <f>IF('P9'!Q22=0,"",'P9'!Q22)</f>
        <v>372.78529944888766</v>
      </c>
      <c r="L25">
        <v>25</v>
      </c>
    </row>
    <row r="26" spans="1:12" ht="15.6" x14ac:dyDescent="0.3">
      <c r="A26" s="169">
        <v>2</v>
      </c>
      <c r="B26" s="170">
        <f>IF('P9'!A20="","",'P9'!A20)</f>
        <v>105</v>
      </c>
      <c r="C26" s="171">
        <f>IF('P9'!B20="","",'P9'!B20)</f>
        <v>101.47</v>
      </c>
      <c r="D26" s="170" t="str">
        <f>IF('P9'!C20="","",'P9'!C20)</f>
        <v>SM</v>
      </c>
      <c r="E26" s="172">
        <f>IF('P9'!D20="","",'P9'!D20)</f>
        <v>29863</v>
      </c>
      <c r="F26" s="168" t="str">
        <f>IF('P9'!F20="","",'P9'!F20)</f>
        <v>Per Hordnes</v>
      </c>
      <c r="G26" s="168" t="str">
        <f>IF('P9'!G20="","",'P9'!G20)</f>
        <v>AK Bjørgvin</v>
      </c>
      <c r="H26" s="173">
        <f>IF('P9'!N20=0,"",'P9'!N20)</f>
        <v>144</v>
      </c>
      <c r="I26" s="173">
        <f>IF('P9'!O20=0,"",'P9'!O20)</f>
        <v>177</v>
      </c>
      <c r="J26" s="173">
        <f>IF('P9'!P20=0,"",'P9'!P20)</f>
        <v>321</v>
      </c>
      <c r="K26" s="171">
        <f>IF('P9'!Q20=0,"",'P9'!Q20)</f>
        <v>355.17708971551707</v>
      </c>
      <c r="L26">
        <v>23</v>
      </c>
    </row>
    <row r="27" spans="1:12" ht="15.6" x14ac:dyDescent="0.3">
      <c r="A27" s="169">
        <v>3</v>
      </c>
      <c r="B27" s="170">
        <f>IF('P9'!A17="","",'P9'!A17)</f>
        <v>105</v>
      </c>
      <c r="C27" s="171">
        <f>IF('P9'!B17="","",'P9'!B17)</f>
        <v>98.47</v>
      </c>
      <c r="D27" s="170" t="str">
        <f>IF('P9'!C17="","",'P9'!C17)</f>
        <v>SM</v>
      </c>
      <c r="E27" s="172">
        <f>IF('P9'!D17="","",'P9'!D17)</f>
        <v>34083</v>
      </c>
      <c r="F27" s="168" t="str">
        <f>IF('P9'!F17="","",'P9'!F17)</f>
        <v>Kristian Helleren</v>
      </c>
      <c r="G27" s="168" t="str">
        <f>IF('P9'!G17="","",'P9'!G17)</f>
        <v>Vigrestad IK</v>
      </c>
      <c r="H27" s="173">
        <f>IF('P9'!N17=0,"",'P9'!N17)</f>
        <v>143</v>
      </c>
      <c r="I27" s="173">
        <f>IF('P9'!O17=0,"",'P9'!O17)</f>
        <v>171</v>
      </c>
      <c r="J27" s="173">
        <f>IF('P9'!P17=0,"",'P9'!P17)</f>
        <v>314</v>
      </c>
      <c r="K27" s="171">
        <f>IF('P9'!Q17=0,"",'P9'!Q17)</f>
        <v>351.45893237828562</v>
      </c>
      <c r="L27">
        <v>21</v>
      </c>
    </row>
    <row r="28" spans="1:12" ht="15.6" x14ac:dyDescent="0.3">
      <c r="A28" s="169">
        <v>4</v>
      </c>
      <c r="B28" s="170">
        <f>IF('P9'!A19="","",'P9'!A19)</f>
        <v>77</v>
      </c>
      <c r="C28" s="171">
        <f>IF('P9'!B19="","",'P9'!B19)</f>
        <v>71.209999999999994</v>
      </c>
      <c r="D28" s="170" t="str">
        <f>IF('P9'!C19="","",'P9'!C19)</f>
        <v>SM</v>
      </c>
      <c r="E28" s="172">
        <f>IF('P9'!D19="","",'P9'!D19)</f>
        <v>34579</v>
      </c>
      <c r="F28" s="168" t="str">
        <f>IF('P9'!F19="","",'P9'!F19)</f>
        <v>Jantsen Øverås</v>
      </c>
      <c r="G28" s="168" t="str">
        <f>IF('P9'!G19="","",'P9'!G19)</f>
        <v>Tambarskjelvar IL</v>
      </c>
      <c r="H28" s="173">
        <f>IF('P9'!N19=0,"",'P9'!N19)</f>
        <v>116</v>
      </c>
      <c r="I28" s="173">
        <f>IF('P9'!O19=0,"",'P9'!O19)</f>
        <v>148</v>
      </c>
      <c r="J28" s="173">
        <f>IF('P9'!P19=0,"",'P9'!P19)</f>
        <v>264</v>
      </c>
      <c r="K28" s="171">
        <f>IF('P9'!Q19=0,"",'P9'!Q19)</f>
        <v>348.17663045561636</v>
      </c>
      <c r="L28">
        <v>20</v>
      </c>
    </row>
    <row r="29" spans="1:12" ht="15.6" x14ac:dyDescent="0.3">
      <c r="A29" s="169">
        <v>5</v>
      </c>
      <c r="B29" s="170" t="str">
        <f>IF('P9'!A12="","",'P9'!A12)</f>
        <v>+105</v>
      </c>
      <c r="C29" s="171">
        <f>IF('P9'!B12="","",'P9'!B12)</f>
        <v>133.28</v>
      </c>
      <c r="D29" s="170" t="str">
        <f>IF('P9'!C12="","",'P9'!C12)</f>
        <v>SM</v>
      </c>
      <c r="E29" s="172">
        <f>IF('P9'!D12="","",'P9'!D12)</f>
        <v>33062</v>
      </c>
      <c r="F29" s="168" t="str">
        <f>IF('P9'!F12="","",'P9'!F12)</f>
        <v>Vebjørn Varlid</v>
      </c>
      <c r="G29" s="168" t="str">
        <f>IF('P9'!G12="","",'P9'!G12)</f>
        <v>Tambarskjelvar IL</v>
      </c>
      <c r="H29" s="173">
        <f>IF('P9'!N12=0,"",'P9'!N12)</f>
        <v>154</v>
      </c>
      <c r="I29" s="173">
        <f>IF('P9'!O12=0,"",'P9'!O12)</f>
        <v>185</v>
      </c>
      <c r="J29" s="173">
        <f>IF('P9'!P12=0,"",'P9'!P12)</f>
        <v>339</v>
      </c>
      <c r="K29" s="171">
        <f>IF('P9'!Q12=0,"",'P9'!Q12)</f>
        <v>347.560053494275</v>
      </c>
      <c r="L29">
        <v>19</v>
      </c>
    </row>
    <row r="30" spans="1:12" ht="15.6" x14ac:dyDescent="0.3">
      <c r="A30" s="169">
        <v>6</v>
      </c>
      <c r="B30" s="170">
        <f>IF('P9'!A21="","",'P9'!A21)</f>
        <v>77</v>
      </c>
      <c r="C30" s="171">
        <f>IF('P9'!B21="","",'P9'!B21)</f>
        <v>76.41</v>
      </c>
      <c r="D30" s="170" t="str">
        <f>IF('P9'!C21="","",'P9'!C21)</f>
        <v>M1</v>
      </c>
      <c r="E30" s="172">
        <f>IF('P9'!D21="","",'P9'!D21)</f>
        <v>28656</v>
      </c>
      <c r="F30" s="168" t="str">
        <f>IF('P9'!F21="","",'P9'!F21)</f>
        <v>Ronny Matnisdal</v>
      </c>
      <c r="G30" s="168" t="str">
        <f>IF('P9'!G21="","",'P9'!G21)</f>
        <v>Vigrestad IK</v>
      </c>
      <c r="H30" s="173">
        <f>IF('P9'!N21=0,"",'P9'!N21)</f>
        <v>130</v>
      </c>
      <c r="I30" s="173">
        <f>IF('P9'!O21=0,"",'P9'!O21)</f>
        <v>144</v>
      </c>
      <c r="J30" s="173">
        <f>IF('P9'!P21=0,"",'P9'!P21)</f>
        <v>274</v>
      </c>
      <c r="K30" s="171">
        <f>IF('P9'!Q21=0,"",'P9'!Q21)</f>
        <v>346.55667481729751</v>
      </c>
      <c r="L30">
        <v>18</v>
      </c>
    </row>
    <row r="31" spans="1:12" ht="15.6" x14ac:dyDescent="0.3">
      <c r="A31" s="169">
        <v>7</v>
      </c>
      <c r="B31" s="170">
        <f>IF('P9'!A16="","",'P9'!A16)</f>
        <v>105</v>
      </c>
      <c r="C31" s="171">
        <f>IF('P9'!B16="","",'P9'!B16)</f>
        <v>104.41</v>
      </c>
      <c r="D31" s="170" t="str">
        <f>IF('P9'!C16="","",'P9'!C16)</f>
        <v>SM</v>
      </c>
      <c r="E31" s="172">
        <f>IF('P9'!D16="","",'P9'!D16)</f>
        <v>33929</v>
      </c>
      <c r="F31" s="168" t="str">
        <f>IF('P9'!F16="","",'P9'!F16)</f>
        <v>Sindre Rørstadbotnen</v>
      </c>
      <c r="G31" s="168" t="str">
        <f>IF('P9'!G16="","",'P9'!G16)</f>
        <v>Tambarskjelvar IL</v>
      </c>
      <c r="H31" s="173">
        <f>IF('P9'!N16=0,"",'P9'!N16)</f>
        <v>135</v>
      </c>
      <c r="I31" s="173">
        <f>IF('P9'!O16=0,"",'P9'!O16)</f>
        <v>180</v>
      </c>
      <c r="J31" s="173">
        <f>IF('P9'!P16=0,"",'P9'!P16)</f>
        <v>315</v>
      </c>
      <c r="K31" s="171">
        <f>IF('P9'!Q16=0,"",'P9'!Q16)</f>
        <v>344.93538359134999</v>
      </c>
      <c r="L31">
        <v>17</v>
      </c>
    </row>
    <row r="32" spans="1:12" ht="15.6" x14ac:dyDescent="0.3">
      <c r="A32" s="169">
        <v>8</v>
      </c>
      <c r="B32" s="170">
        <f>IF('P8'!A21="","",'P8'!A21)</f>
        <v>94</v>
      </c>
      <c r="C32" s="171">
        <f>IF('P8'!B21="","",'P8'!B21)</f>
        <v>92.86</v>
      </c>
      <c r="D32" s="170" t="str">
        <f>IF('P8'!C21="","",'P8'!C21)</f>
        <v>JM</v>
      </c>
      <c r="E32" s="172">
        <f>IF('P8'!D21="","",'P8'!D21)</f>
        <v>34774</v>
      </c>
      <c r="F32" s="168" t="str">
        <f>IF('P8'!F21="","",'P8'!F21)</f>
        <v>Tore Gjøringbø</v>
      </c>
      <c r="G32" s="168" t="str">
        <f>IF('P8'!G21="","",'P8'!G21)</f>
        <v>Tambarskjelvar IL</v>
      </c>
      <c r="H32" s="173">
        <f>IF('P8'!N21=0,"",'P8'!N21)</f>
        <v>129</v>
      </c>
      <c r="I32" s="173">
        <f>IF('P8'!O21=0,"",'P8'!O21)</f>
        <v>164</v>
      </c>
      <c r="J32" s="173">
        <f>IF('P8'!P21=0,"",'P8'!P21)</f>
        <v>293</v>
      </c>
      <c r="K32" s="171">
        <f>IF('P8'!Q21=0,"",'P8'!Q21)</f>
        <v>336.0272453694169</v>
      </c>
      <c r="L32">
        <v>16</v>
      </c>
    </row>
    <row r="33" spans="1:12" ht="15.6" x14ac:dyDescent="0.3">
      <c r="A33" s="169">
        <v>9</v>
      </c>
      <c r="B33" s="170">
        <f>IF('P3'!A13="","",'P3'!A13)</f>
        <v>69</v>
      </c>
      <c r="C33" s="171">
        <f>IF('P3'!B13="","",'P3'!B13)</f>
        <v>68.75</v>
      </c>
      <c r="D33" s="170" t="str">
        <f>IF('P3'!C13="","",'P3'!C13)</f>
        <v>SM</v>
      </c>
      <c r="E33" s="172">
        <f>IF('P3'!D13="","",'P3'!D13)</f>
        <v>33342</v>
      </c>
      <c r="F33" s="168" t="str">
        <f>IF('P3'!F13="","",'P3'!F13)</f>
        <v>Daniel Roness</v>
      </c>
      <c r="G33" s="174" t="str">
        <f>IF('P3'!G13="","",'P3'!G13)</f>
        <v>Spydeberg Atletene</v>
      </c>
      <c r="H33" s="173">
        <f>IF('P3'!N13=0,"",'P3'!N13)</f>
        <v>108</v>
      </c>
      <c r="I33" s="173">
        <f>IF('P3'!O13=0,"",'P3'!O13)</f>
        <v>138</v>
      </c>
      <c r="J33" s="173">
        <f>IF('P3'!P13=0,"",'P3'!P13)</f>
        <v>246</v>
      </c>
      <c r="K33" s="171">
        <f>IF('P3'!Q13=0,"",'P3'!Q13)</f>
        <v>331.70471990534782</v>
      </c>
      <c r="L33">
        <v>15</v>
      </c>
    </row>
    <row r="34" spans="1:12" ht="15.6" x14ac:dyDescent="0.3">
      <c r="A34" s="169">
        <v>10</v>
      </c>
      <c r="B34" s="170">
        <f>IF('P9'!A9="","",'P9'!A9)</f>
        <v>85</v>
      </c>
      <c r="C34" s="171">
        <f>IF('P9'!B9="","",'P9'!B9)</f>
        <v>77.260000000000005</v>
      </c>
      <c r="D34" s="170" t="str">
        <f>IF('P9'!C9="","",'P9'!C9)</f>
        <v>SM</v>
      </c>
      <c r="E34" s="172">
        <f>IF('P9'!D9="","",'P9'!D9)</f>
        <v>30532</v>
      </c>
      <c r="F34" s="168" t="str">
        <f>IF('P9'!F9="","",'P9'!F9)</f>
        <v>Aleksandr Tkachenko</v>
      </c>
      <c r="G34" s="168" t="str">
        <f>IF('P9'!G9="","",'P9'!G9)</f>
        <v>Vigrestad IK</v>
      </c>
      <c r="H34" s="173">
        <f>IF('P9'!N9=0,"",'P9'!N9)</f>
        <v>113</v>
      </c>
      <c r="I34" s="173">
        <f>IF('P9'!O9=0,"",'P9'!O9)</f>
        <v>146</v>
      </c>
      <c r="J34" s="173">
        <f>IF('P9'!P9=0,"",'P9'!P9)</f>
        <v>259</v>
      </c>
      <c r="K34" s="171">
        <f>IF('P9'!Q9=0,"",'P9'!Q9)</f>
        <v>325.54145633565309</v>
      </c>
      <c r="L34">
        <v>14</v>
      </c>
    </row>
    <row r="35" spans="1:12" ht="15.6" x14ac:dyDescent="0.3">
      <c r="A35" s="169">
        <v>11</v>
      </c>
      <c r="B35" s="170">
        <f>IF('P8'!A18="","",'P8'!A18)</f>
        <v>94</v>
      </c>
      <c r="C35" s="171">
        <f>IF('P8'!B18="","",'P8'!B18)</f>
        <v>89.63</v>
      </c>
      <c r="D35" s="170" t="str">
        <f>IF('P8'!C18="","",'P8'!C18)</f>
        <v>SM</v>
      </c>
      <c r="E35" s="172">
        <f>IF('P8'!D18="","",'P8'!D18)</f>
        <v>32470</v>
      </c>
      <c r="F35" s="168" t="str">
        <f>IF('P8'!F18="","",'P8'!F18)</f>
        <v>Runar Stikholmen</v>
      </c>
      <c r="G35" s="168" t="str">
        <f>IF('P8'!G18="","",'P8'!G18)</f>
        <v>AK Bjørgvin</v>
      </c>
      <c r="H35" s="173">
        <f>IF('P8'!N18=0,"",'P8'!N18)</f>
        <v>123</v>
      </c>
      <c r="I35" s="173">
        <f>IF('P8'!O18=0,"",'P8'!O18)</f>
        <v>155</v>
      </c>
      <c r="J35" s="173">
        <f>IF('P8'!P18=0,"",'P8'!P18)</f>
        <v>278</v>
      </c>
      <c r="K35" s="171">
        <f>IF('P8'!Q18=0,"",'P8'!Q18)</f>
        <v>323.91057099241038</v>
      </c>
      <c r="L35">
        <v>13</v>
      </c>
    </row>
    <row r="36" spans="1:12" ht="15.6" x14ac:dyDescent="0.3">
      <c r="A36" s="169">
        <v>12</v>
      </c>
      <c r="B36" s="170">
        <f>IF('P3'!A14="","",'P3'!A14)</f>
        <v>85</v>
      </c>
      <c r="C36" s="171">
        <f>IF('P3'!B14="","",'P3'!B14)</f>
        <v>84.78</v>
      </c>
      <c r="D36" s="170" t="str">
        <f>IF('P3'!C14="","",'P3'!C14)</f>
        <v>SM</v>
      </c>
      <c r="E36" s="172">
        <f>IF('P3'!D14="","",'P3'!D14)</f>
        <v>31220</v>
      </c>
      <c r="F36" s="168" t="str">
        <f>IF('P3'!F14="","",'P3'!F14)</f>
        <v>Tomas Fjeldberg</v>
      </c>
      <c r="G36" s="174" t="str">
        <f>IF('P3'!G14="","",'P3'!G14)</f>
        <v>Spydeberg Atletene</v>
      </c>
      <c r="H36" s="173">
        <f>IF('P3'!N14=0,"",'P3'!N14)</f>
        <v>125</v>
      </c>
      <c r="I36" s="173">
        <f>IF('P3'!O14=0,"",'P3'!O14)</f>
        <v>145</v>
      </c>
      <c r="J36" s="173">
        <f>IF('P3'!P14=0,"",'P3'!P14)</f>
        <v>270</v>
      </c>
      <c r="K36" s="171">
        <f>IF('P3'!Q14=0,"",'P3'!Q14)</f>
        <v>323.07507625515996</v>
      </c>
      <c r="L36">
        <v>12</v>
      </c>
    </row>
    <row r="37" spans="1:12" ht="15.6" x14ac:dyDescent="0.3">
      <c r="A37" s="169">
        <v>13</v>
      </c>
      <c r="B37" s="170">
        <f>IF('P5'!A15="","",'P5'!A15)</f>
        <v>77</v>
      </c>
      <c r="C37" s="171">
        <f>IF('P5'!B15="","",'P5'!B15)</f>
        <v>71.59</v>
      </c>
      <c r="D37" s="170" t="str">
        <f>IF('P5'!C15="","",'P5'!C15)</f>
        <v>JM</v>
      </c>
      <c r="E37" s="172">
        <f>IF('P5'!D15="","",'P5'!D15)</f>
        <v>35355</v>
      </c>
      <c r="F37" s="168" t="str">
        <f>IF('P5'!F15="","",'P5'!F15)</f>
        <v>Jo-Magne Rønning Elden</v>
      </c>
      <c r="G37" s="168" t="str">
        <f>IF('P5'!G15="","",'P5'!G15)</f>
        <v>Nidelv IL</v>
      </c>
      <c r="H37" s="173">
        <f>IF('P5'!N15=0,"",'P5'!N15)</f>
        <v>110</v>
      </c>
      <c r="I37" s="173">
        <f>IF('P5'!O15=0,"",'P5'!O15)</f>
        <v>130</v>
      </c>
      <c r="J37" s="173">
        <f>IF('P5'!P15=0,"",'P5'!P15)</f>
        <v>240</v>
      </c>
      <c r="K37" s="171">
        <f>IF('P5'!Q15=0,"",'P5'!Q15)</f>
        <v>315.48794204914589</v>
      </c>
      <c r="L37">
        <v>11</v>
      </c>
    </row>
    <row r="38" spans="1:12" ht="15.6" x14ac:dyDescent="0.3">
      <c r="A38" s="169">
        <v>14</v>
      </c>
      <c r="B38" s="170">
        <f>IF('P8'!A14="","",'P8'!A14)</f>
        <v>94</v>
      </c>
      <c r="C38" s="171">
        <f>IF('P8'!B14="","",'P8'!B14)</f>
        <v>87.23</v>
      </c>
      <c r="D38" s="170" t="str">
        <f>IF('P8'!C14="","",'P8'!C14)</f>
        <v>SM</v>
      </c>
      <c r="E38" s="172">
        <f>IF('P8'!D14="","",'P8'!D14)</f>
        <v>32098</v>
      </c>
      <c r="F38" s="168" t="str">
        <f>IF('P8'!F14="","",'P8'!F14)</f>
        <v>Fabian Fosse</v>
      </c>
      <c r="G38" s="168" t="str">
        <f>IF('P8'!G14="","",'P8'!G14)</f>
        <v>AK Bjørgvin</v>
      </c>
      <c r="H38" s="173">
        <f>IF('P8'!N14=0,"",'P8'!N14)</f>
        <v>120</v>
      </c>
      <c r="I38" s="173">
        <f>IF('P8'!O14=0,"",'P8'!O14)</f>
        <v>142</v>
      </c>
      <c r="J38" s="173">
        <f>IF('P8'!P14=0,"",'P8'!P14)</f>
        <v>262</v>
      </c>
      <c r="K38" s="171">
        <f>IF('P8'!Q14=0,"",'P8'!Q14)</f>
        <v>309.175818005954</v>
      </c>
      <c r="L38">
        <v>10</v>
      </c>
    </row>
    <row r="39" spans="1:12" ht="15.6" x14ac:dyDescent="0.3">
      <c r="A39" s="169">
        <v>15</v>
      </c>
      <c r="B39" s="170">
        <f>IF('P8'!A16="","",'P8'!A16)</f>
        <v>85</v>
      </c>
      <c r="C39" s="171">
        <f>IF('P8'!B16="","",'P8'!B16)</f>
        <v>84.9</v>
      </c>
      <c r="D39" s="170" t="str">
        <f>IF('P8'!C16="","",'P8'!C16)</f>
        <v>SM</v>
      </c>
      <c r="E39" s="172">
        <f>IF('P8'!D16="","",'P8'!D16)</f>
        <v>31696</v>
      </c>
      <c r="F39" s="168" t="str">
        <f>IF('P8'!F16="","",'P8'!F16)</f>
        <v>Yngve Apneseth</v>
      </c>
      <c r="G39" s="168" t="str">
        <f>IF('P8'!G16="","",'P8'!G16)</f>
        <v>Tambarskjelvar IL</v>
      </c>
      <c r="H39" s="173">
        <f>IF('P8'!N16=0,"",'P8'!N16)</f>
        <v>116</v>
      </c>
      <c r="I39" s="173">
        <f>IF('P8'!O16=0,"",'P8'!O16)</f>
        <v>142</v>
      </c>
      <c r="J39" s="173">
        <f>IF('P8'!P16=0,"",'P8'!P16)</f>
        <v>258</v>
      </c>
      <c r="K39" s="171">
        <f>IF('P8'!Q16=0,"",'P8'!Q16)</f>
        <v>308.49917443504859</v>
      </c>
      <c r="L39">
        <v>9</v>
      </c>
    </row>
    <row r="40" spans="1:12" ht="15.6" x14ac:dyDescent="0.3">
      <c r="A40" s="169">
        <v>16</v>
      </c>
      <c r="B40" s="170">
        <f>IF('P5'!A11="","",'P5'!A11)</f>
        <v>69</v>
      </c>
      <c r="C40" s="171">
        <f>IF('P5'!B11="","",'P5'!B11)</f>
        <v>69</v>
      </c>
      <c r="D40" s="170" t="str">
        <f>IF('P5'!C11="","",'P5'!C11)</f>
        <v>UM</v>
      </c>
      <c r="E40" s="172">
        <f>IF('P5'!D11="","",'P5'!D11)</f>
        <v>36192</v>
      </c>
      <c r="F40" s="168" t="str">
        <f>IF('P5'!F11="","",'P5'!F11)</f>
        <v>Eskil Andersen</v>
      </c>
      <c r="G40" s="168" t="str">
        <f>IF('P5'!G11="","",'P5'!G11)</f>
        <v>Stavanger VK</v>
      </c>
      <c r="H40" s="173">
        <f>IF('P5'!N11=0,"",'P5'!N11)</f>
        <v>103</v>
      </c>
      <c r="I40" s="173">
        <f>IF('P5'!O11=0,"",'P5'!O11)</f>
        <v>126</v>
      </c>
      <c r="J40" s="173">
        <f>IF('P5'!P11=0,"",'P5'!P11)</f>
        <v>229</v>
      </c>
      <c r="K40" s="171">
        <f>IF('P5'!Q11=0,"",'P5'!Q11)</f>
        <v>308.06443775418171</v>
      </c>
      <c r="L40">
        <v>8</v>
      </c>
    </row>
    <row r="41" spans="1:12" ht="15.6" x14ac:dyDescent="0.3">
      <c r="A41" s="169">
        <v>17</v>
      </c>
      <c r="B41" s="170">
        <f>IF('P9'!A15="","",'P9'!A15)</f>
        <v>105</v>
      </c>
      <c r="C41" s="171">
        <f>IF('P9'!B15="","",'P9'!B15)</f>
        <v>94.14</v>
      </c>
      <c r="D41" s="170" t="str">
        <f>IF('P9'!C15="","",'P9'!C15)</f>
        <v>SM</v>
      </c>
      <c r="E41" s="172">
        <f>IF('P9'!D15="","",'P9'!D15)</f>
        <v>33365</v>
      </c>
      <c r="F41" s="168" t="str">
        <f>IF('P9'!F15="","",'P9'!F15)</f>
        <v>Phillip Houghton</v>
      </c>
      <c r="G41" s="168" t="str">
        <f>IF('P9'!G15="","",'P9'!G15)</f>
        <v>AK Bjørgvin</v>
      </c>
      <c r="H41" s="173">
        <f>IF('P9'!N15=0,"",'P9'!N15)</f>
        <v>116</v>
      </c>
      <c r="I41" s="173">
        <f>IF('P9'!O15=0,"",'P9'!O15)</f>
        <v>154</v>
      </c>
      <c r="J41" s="173">
        <f>IF('P9'!P15=0,"",'P9'!P15)</f>
        <v>270</v>
      </c>
      <c r="K41" s="171">
        <f>IF('P9'!Q15=0,"",'P9'!Q15)</f>
        <v>307.83175197441722</v>
      </c>
      <c r="L41">
        <v>7</v>
      </c>
    </row>
    <row r="42" spans="1:12" ht="15.6" x14ac:dyDescent="0.3">
      <c r="A42" s="169">
        <v>18</v>
      </c>
      <c r="B42" s="170" t="str">
        <f>IF('P9'!A11="","",'P9'!A11)</f>
        <v>+105</v>
      </c>
      <c r="C42" s="171">
        <f>IF('P9'!B11="","",'P9'!B11)</f>
        <v>107.25</v>
      </c>
      <c r="D42" s="170" t="str">
        <f>IF('P9'!C11="","",'P9'!C11)</f>
        <v>M1</v>
      </c>
      <c r="E42" s="172">
        <f>IF('P9'!D11="","",'P9'!D11)</f>
        <v>27849</v>
      </c>
      <c r="F42" s="168" t="str">
        <f>IF('P9'!F11="","",'P9'!F11)</f>
        <v>Børge Aadland</v>
      </c>
      <c r="G42" s="168" t="str">
        <f>IF('P9'!G11="","",'P9'!G11)</f>
        <v>AK Bjørgvin</v>
      </c>
      <c r="H42" s="173">
        <f>IF('P9'!N11=0,"",'P9'!N11)</f>
        <v>117</v>
      </c>
      <c r="I42" s="173">
        <f>IF('P9'!O11=0,"",'P9'!O11)</f>
        <v>165</v>
      </c>
      <c r="J42" s="173">
        <f>IF('P9'!P11=0,"",'P9'!P11)</f>
        <v>282</v>
      </c>
      <c r="K42" s="171">
        <f>IF('P9'!Q11=0,"",'P9'!Q11)</f>
        <v>305.95595130766549</v>
      </c>
      <c r="L42">
        <v>6</v>
      </c>
    </row>
    <row r="43" spans="1:12" ht="15.6" x14ac:dyDescent="0.3">
      <c r="A43" s="169">
        <v>19</v>
      </c>
      <c r="B43" s="170">
        <f>IF('P9'!A14="","",'P9'!A14)</f>
        <v>85</v>
      </c>
      <c r="C43" s="171">
        <f>IF('P9'!B14="","",'P9'!B14)</f>
        <v>79.33</v>
      </c>
      <c r="D43" s="170" t="str">
        <f>IF('P9'!C14="","",'P9'!C14)</f>
        <v>JM</v>
      </c>
      <c r="E43" s="172">
        <f>IF('P9'!D14="","",'P9'!D14)</f>
        <v>34704</v>
      </c>
      <c r="F43" s="168" t="str">
        <f>IF('P9'!F14="","",'P9'!F14)</f>
        <v>Roger B. Myrholt</v>
      </c>
      <c r="G43" s="168" t="str">
        <f>IF('P9'!G14="","",'P9'!G14)</f>
        <v>Tønsberg-Kam.</v>
      </c>
      <c r="H43" s="173">
        <f>IF('P9'!N14=0,"",'P9'!N14)</f>
        <v>115</v>
      </c>
      <c r="I43" s="173">
        <f>IF('P9'!O14=0,"",'P9'!O14)</f>
        <v>130</v>
      </c>
      <c r="J43" s="173">
        <f>IF('P9'!P14=0,"",'P9'!P14)</f>
        <v>245</v>
      </c>
      <c r="K43" s="171">
        <f>IF('P9'!Q14=0,"",'P9'!Q14)</f>
        <v>303.47796530192568</v>
      </c>
      <c r="L43">
        <v>5</v>
      </c>
    </row>
    <row r="44" spans="1:12" ht="15.6" x14ac:dyDescent="0.3">
      <c r="A44" s="169">
        <v>20</v>
      </c>
      <c r="B44" s="170">
        <f>IF('P8'!A11="","",'P8'!A11)</f>
        <v>105</v>
      </c>
      <c r="C44" s="171">
        <f>IF('P8'!B11="","",'P8'!B11)</f>
        <v>96.59</v>
      </c>
      <c r="D44" s="170" t="str">
        <f>IF('P8'!C11="","",'P8'!C11)</f>
        <v>SM</v>
      </c>
      <c r="E44" s="172">
        <f>IF('P8'!D11="","",'P8'!D11)</f>
        <v>33520</v>
      </c>
      <c r="F44" s="168" t="str">
        <f>IF('P8'!F11="","",'P8'!F11)</f>
        <v>Stein Inge Holstad</v>
      </c>
      <c r="G44" s="168" t="str">
        <f>IF('P8'!G11="","",'P8'!G11)</f>
        <v>Tambarskjelvar IL</v>
      </c>
      <c r="H44" s="173">
        <f>IF('P8'!N11=0,"",'P8'!N11)</f>
        <v>120</v>
      </c>
      <c r="I44" s="173">
        <f>IF('P8'!O11=0,"",'P8'!O11)</f>
        <v>145</v>
      </c>
      <c r="J44" s="173">
        <f>IF('P8'!P11=0,"",'P8'!P11)</f>
        <v>265</v>
      </c>
      <c r="K44" s="171">
        <f>IF('P8'!Q11=0,"",'P8'!Q11)</f>
        <v>298.91518025524277</v>
      </c>
      <c r="L44">
        <v>4</v>
      </c>
    </row>
    <row r="45" spans="1:12" ht="15.6" x14ac:dyDescent="0.3">
      <c r="A45" s="169">
        <v>21</v>
      </c>
      <c r="B45" s="170">
        <f>IF('P5'!A16="","",'P5'!A16)</f>
        <v>94</v>
      </c>
      <c r="C45" s="171">
        <f>IF('P5'!B16="","",'P5'!B16)</f>
        <v>87.17</v>
      </c>
      <c r="D45" s="170" t="str">
        <f>IF('P5'!C16="","",'P5'!C16)</f>
        <v>JM</v>
      </c>
      <c r="E45" s="172">
        <f>IF('P5'!D16="","",'P5'!D16)</f>
        <v>35101</v>
      </c>
      <c r="F45" s="168" t="str">
        <f>IF('P5'!F16="","",'P5'!F16)</f>
        <v>Hans Sande</v>
      </c>
      <c r="G45" s="168" t="str">
        <f>IF('P5'!G16="","",'P5'!G16)</f>
        <v>IL Brodd</v>
      </c>
      <c r="H45" s="173">
        <f>IF('P5'!N16=0,"",'P5'!N16)</f>
        <v>109</v>
      </c>
      <c r="I45" s="173">
        <f>IF('P5'!O16=0,"",'P5'!O16)</f>
        <v>142</v>
      </c>
      <c r="J45" s="173">
        <f>IF('P5'!P16=0,"",'P5'!P16)</f>
        <v>251</v>
      </c>
      <c r="K45" s="171">
        <f>IF('P5'!Q16=0,"",'P5'!Q16)</f>
        <v>296.29263381754993</v>
      </c>
      <c r="L45">
        <v>3</v>
      </c>
    </row>
    <row r="46" spans="1:12" ht="15.6" x14ac:dyDescent="0.3">
      <c r="A46" s="169">
        <v>22</v>
      </c>
      <c r="B46" s="170">
        <f>IF('P8'!A9="","",'P8'!A9)</f>
        <v>85</v>
      </c>
      <c r="C46" s="171">
        <f>IF('P8'!B9="","",'P8'!B9)</f>
        <v>80.45</v>
      </c>
      <c r="D46" s="170" t="str">
        <f>IF('P8'!C9="","",'P8'!C9)</f>
        <v>SM</v>
      </c>
      <c r="E46" s="172">
        <f>IF('P8'!D9="","",'P8'!D9)</f>
        <v>34330</v>
      </c>
      <c r="F46" s="168" t="str">
        <f>IF('P8'!F9="","",'P8'!F9)</f>
        <v>Roy Sømme Ommedal</v>
      </c>
      <c r="G46" s="168" t="str">
        <f>IF('P8'!G9="","",'P8'!G9)</f>
        <v>Vigrestad IK</v>
      </c>
      <c r="H46" s="173">
        <f>IF('P8'!N9=0,"",'P8'!N9)</f>
        <v>105</v>
      </c>
      <c r="I46" s="173">
        <f>IF('P8'!O9=0,"",'P8'!O9)</f>
        <v>135</v>
      </c>
      <c r="J46" s="173">
        <f>IF('P8'!P9=0,"",'P8'!P9)</f>
        <v>240</v>
      </c>
      <c r="K46" s="171">
        <f>IF('P8'!Q9=0,"",'P8'!Q9)</f>
        <v>295.04801690215595</v>
      </c>
      <c r="L46">
        <v>2</v>
      </c>
    </row>
    <row r="47" spans="1:12" ht="15.6" x14ac:dyDescent="0.3">
      <c r="A47" s="169">
        <v>23</v>
      </c>
      <c r="B47" s="170">
        <f>IF('P1'!A21="","",'P1'!A21)</f>
        <v>77</v>
      </c>
      <c r="C47" s="171">
        <f>IF('P1'!B21="","",'P1'!B21)</f>
        <v>76.19</v>
      </c>
      <c r="D47" s="170" t="str">
        <f>IF('P1'!C21="","",'P1'!C21)</f>
        <v>M4</v>
      </c>
      <c r="E47" s="172">
        <f>IF('P1'!D21="","",'P1'!D21)</f>
        <v>23475</v>
      </c>
      <c r="F47" s="168" t="str">
        <f>IF('P1'!F21="","",'P1'!F21)</f>
        <v>Atle Rønning Kauppinen</v>
      </c>
      <c r="G47" s="168" t="str">
        <f>IF('P1'!G21="","",'P1'!G21)</f>
        <v>Grenland AK</v>
      </c>
      <c r="H47" s="173">
        <f>IF('P1'!N21=0,"",'P1'!N21)</f>
        <v>100</v>
      </c>
      <c r="I47" s="173">
        <f>IF('P1'!O21=0,"",'P1'!O21)</f>
        <v>130</v>
      </c>
      <c r="J47" s="173">
        <f>IF('P1'!P21=0,"",'P1'!P21)</f>
        <v>230</v>
      </c>
      <c r="K47" s="171">
        <f>IF('P1'!Q21=0,"",'P1'!Q21)</f>
        <v>291.38403776245866</v>
      </c>
      <c r="L47">
        <v>1</v>
      </c>
    </row>
    <row r="48" spans="1:12" ht="15.6" x14ac:dyDescent="0.3">
      <c r="A48" s="169">
        <v>24</v>
      </c>
      <c r="B48" s="170" t="str">
        <f>IF('P8'!A20="","",'P8'!A20)</f>
        <v>+105</v>
      </c>
      <c r="C48" s="171">
        <f>IF('P8'!B20="","",'P8'!B20)</f>
        <v>118.68</v>
      </c>
      <c r="D48" s="170" t="str">
        <f>IF('P8'!C20="","",'P8'!C20)</f>
        <v>SM</v>
      </c>
      <c r="E48" s="172">
        <f>IF('P8'!D20="","",'P8'!D20)</f>
        <v>32442</v>
      </c>
      <c r="F48" s="168" t="str">
        <f>IF('P8'!F20="","",'P8'!F20)</f>
        <v>Jon Peter Ueland</v>
      </c>
      <c r="G48" s="168" t="str">
        <f>IF('P8'!G20="","",'P8'!G20)</f>
        <v>Vigrestad IK</v>
      </c>
      <c r="H48" s="173">
        <f>IF('P8'!N20=0,"",'P8'!N20)</f>
        <v>120</v>
      </c>
      <c r="I48" s="173">
        <f>IF('P8'!O20=0,"",'P8'!O20)</f>
        <v>155</v>
      </c>
      <c r="J48" s="173">
        <f>IF('P8'!P20=0,"",'P8'!P20)</f>
        <v>275</v>
      </c>
      <c r="K48" s="171">
        <f>IF('P8'!Q20=0,"",'P8'!Q20)</f>
        <v>289.41881733265512</v>
      </c>
      <c r="L48">
        <v>1</v>
      </c>
    </row>
    <row r="49" spans="1:12" ht="15.6" x14ac:dyDescent="0.3">
      <c r="A49" s="169">
        <v>25</v>
      </c>
      <c r="B49" s="170">
        <f>IF('P8'!A13="","",'P8'!A13)</f>
        <v>69</v>
      </c>
      <c r="C49" s="171">
        <f>IF('P8'!B13="","",'P8'!B13)</f>
        <v>64.459999999999994</v>
      </c>
      <c r="D49" s="170" t="str">
        <f>IF('P8'!C13="","",'P8'!C13)</f>
        <v>SM</v>
      </c>
      <c r="E49" s="172">
        <f>IF('P8'!D13="","",'P8'!D13)</f>
        <v>34477</v>
      </c>
      <c r="F49" s="168" t="str">
        <f>IF('P8'!F13="","",'P8'!F13)</f>
        <v>Even H. Walaker</v>
      </c>
      <c r="G49" s="168" t="str">
        <f>IF('P8'!G13="","",'P8'!G13)</f>
        <v>Tønsberg-Kam.</v>
      </c>
      <c r="H49" s="173">
        <f>IF('P8'!N13=0,"",'P8'!N13)</f>
        <v>98</v>
      </c>
      <c r="I49" s="173">
        <f>IF('P8'!O13=0,"",'P8'!O13)</f>
        <v>105</v>
      </c>
      <c r="J49" s="173">
        <f>IF('P8'!P13=0,"",'P8'!P13)</f>
        <v>203</v>
      </c>
      <c r="K49" s="171">
        <f>IF('P8'!Q13=0,"",'P8'!Q13)</f>
        <v>285.69736533813699</v>
      </c>
      <c r="L49">
        <v>1</v>
      </c>
    </row>
    <row r="50" spans="1:12" ht="15.6" x14ac:dyDescent="0.3">
      <c r="A50" s="169">
        <v>26</v>
      </c>
      <c r="B50" s="170">
        <f>IF('P4'!A9="","",'P4'!A9)</f>
        <v>105</v>
      </c>
      <c r="C50" s="171">
        <f>IF('P4'!B9="","",'P4'!B9)</f>
        <v>95.28</v>
      </c>
      <c r="D50" s="170" t="str">
        <f>IF('P4'!C9="","",'P4'!C9)</f>
        <v>JM</v>
      </c>
      <c r="E50" s="172">
        <f>IF('P4'!D9="","",'P4'!D9)</f>
        <v>35434</v>
      </c>
      <c r="F50" s="168" t="str">
        <f>IF('P4'!F9="","",'P4'!F9)</f>
        <v>Ole Magnus Strand</v>
      </c>
      <c r="G50" s="168" t="str">
        <f>IF('P4'!G9="","",'P4'!G9)</f>
        <v>Hitra VK</v>
      </c>
      <c r="H50" s="173">
        <f>IF('P4'!N9=0,"",'P4'!N9)</f>
        <v>111</v>
      </c>
      <c r="I50" s="173">
        <f>IF('P4'!O9=0,"",'P4'!O9)</f>
        <v>140</v>
      </c>
      <c r="J50" s="173">
        <f>IF('P4'!P9=0,"",'P4'!P9)</f>
        <v>251</v>
      </c>
      <c r="K50" s="171">
        <f>IF('P4'!Q9=0,"",'P4'!Q9)</f>
        <v>284.72221129654361</v>
      </c>
      <c r="L50">
        <v>1</v>
      </c>
    </row>
    <row r="51" spans="1:12" ht="15.6" x14ac:dyDescent="0.3">
      <c r="A51" s="169">
        <v>27</v>
      </c>
      <c r="B51" s="170" t="str">
        <f>IF('P3'!A15="","",'P3'!A15)</f>
        <v>+105</v>
      </c>
      <c r="C51" s="171">
        <f>IF('P3'!B15="","",'P3'!B15)</f>
        <v>118.9</v>
      </c>
      <c r="D51" s="170" t="str">
        <f>IF('P3'!C15="","",'P3'!C15)</f>
        <v>SM</v>
      </c>
      <c r="E51" s="172">
        <f>IF('P3'!D15="","",'P3'!D15)</f>
        <v>32467</v>
      </c>
      <c r="F51" s="168" t="str">
        <f>IF('P3'!F15="","",'P3'!F15)</f>
        <v>Kristian Kvalen</v>
      </c>
      <c r="G51" s="174" t="str">
        <f>IF('P3'!G15="","",'P3'!G15)</f>
        <v>Nidelv IL</v>
      </c>
      <c r="H51" s="173">
        <f>IF('P3'!N15=0,"",'P3'!N15)</f>
        <v>116</v>
      </c>
      <c r="I51" s="173">
        <f>IF('P3'!O15=0,"",'P3'!O15)</f>
        <v>150</v>
      </c>
      <c r="J51" s="173">
        <f>IF('P3'!P15=0,"",'P3'!P15)</f>
        <v>266</v>
      </c>
      <c r="K51" s="171">
        <f>IF('P3'!Q15=0,"",'P3'!Q15)</f>
        <v>279.80961230556841</v>
      </c>
      <c r="L51">
        <v>1</v>
      </c>
    </row>
    <row r="52" spans="1:12" ht="15.6" x14ac:dyDescent="0.3">
      <c r="A52" s="169">
        <v>28</v>
      </c>
      <c r="B52" s="170">
        <f>IF('P4'!A11="","",'P4'!A11)</f>
        <v>105</v>
      </c>
      <c r="C52" s="171">
        <f>IF('P4'!B11="","",'P4'!B11)</f>
        <v>100.29</v>
      </c>
      <c r="D52" s="170" t="str">
        <f>IF('P4'!C11="","",'P4'!C11)</f>
        <v>JM</v>
      </c>
      <c r="E52" s="172">
        <f>IF('P4'!D11="","",'P4'!D11)</f>
        <v>34808</v>
      </c>
      <c r="F52" s="168" t="str">
        <f>IF('P4'!F11="","",'P4'!F11)</f>
        <v>Evald Osnes Devik</v>
      </c>
      <c r="G52" s="168" t="str">
        <f>IF('P4'!G11="","",'P4'!G11)</f>
        <v>IL Brodd</v>
      </c>
      <c r="H52" s="173">
        <f>IF('P4'!N11=0,"",'P4'!N11)</f>
        <v>111</v>
      </c>
      <c r="I52" s="173">
        <f>IF('P4'!O11=0,"",'P4'!O11)</f>
        <v>140</v>
      </c>
      <c r="J52" s="173">
        <f>IF('P4'!P11=0,"",'P4'!P11)</f>
        <v>251</v>
      </c>
      <c r="K52" s="171">
        <f>IF('P4'!Q11=0,"",'P4'!Q11)</f>
        <v>278.95381046137993</v>
      </c>
      <c r="L52">
        <v>1</v>
      </c>
    </row>
    <row r="53" spans="1:12" ht="15.6" x14ac:dyDescent="0.3">
      <c r="A53" s="169">
        <v>29</v>
      </c>
      <c r="B53" s="170">
        <f>IF('P1'!A18="","",'P1'!A18)</f>
        <v>105</v>
      </c>
      <c r="C53" s="171">
        <f>IF('P1'!B18="","",'P1'!B18)</f>
        <v>104.1</v>
      </c>
      <c r="D53" s="170" t="str">
        <f>IF('P1'!C18="","",'P1'!C18)</f>
        <v>M2</v>
      </c>
      <c r="E53" s="172">
        <f>IF('P1'!D18="","",'P1'!D18)</f>
        <v>26790</v>
      </c>
      <c r="F53" s="168" t="str">
        <f>IF('P1'!F18="","",'P1'!F18)</f>
        <v>Ronny Fevåg</v>
      </c>
      <c r="G53" s="168" t="str">
        <f>IF('P1'!G18="","",'P1'!G18)</f>
        <v>Trondheim AK</v>
      </c>
      <c r="H53" s="173">
        <f>IF('P1'!N18=0,"",'P1'!N18)</f>
        <v>106</v>
      </c>
      <c r="I53" s="173">
        <f>IF('P1'!O18=0,"",'P1'!O18)</f>
        <v>145</v>
      </c>
      <c r="J53" s="173">
        <f>IF('P1'!P18=0,"",'P1'!P18)</f>
        <v>251</v>
      </c>
      <c r="K53" s="171">
        <f>IF('P1'!Q18=0,"",'P1'!Q18)</f>
        <v>275.14353459068201</v>
      </c>
      <c r="L53">
        <v>1</v>
      </c>
    </row>
    <row r="54" spans="1:12" ht="15.6" x14ac:dyDescent="0.3">
      <c r="A54" s="169">
        <v>30</v>
      </c>
      <c r="B54" s="170">
        <f>IF('P5'!A9="","",'P5'!A9)</f>
        <v>94</v>
      </c>
      <c r="C54" s="171">
        <f>IF('P5'!B9="","",'P5'!B9)</f>
        <v>92.21</v>
      </c>
      <c r="D54" s="170" t="str">
        <f>IF('P5'!C9="","",'P5'!C9)</f>
        <v>JM</v>
      </c>
      <c r="E54" s="172">
        <f>IF('P5'!D9="","",'P5'!D9)</f>
        <v>35287</v>
      </c>
      <c r="F54" s="168" t="str">
        <f>IF('P5'!F9="","",'P5'!F9)</f>
        <v>Mathias Hybertsen</v>
      </c>
      <c r="G54" s="168" t="str">
        <f>IF('P5'!G9="","",'P5'!G9)</f>
        <v>Nidelv IL</v>
      </c>
      <c r="H54" s="173">
        <f>IF('P5'!N9=0,"",'P5'!N9)</f>
        <v>105</v>
      </c>
      <c r="I54" s="173">
        <f>IF('P5'!O9=0,"",'P5'!O9)</f>
        <v>130</v>
      </c>
      <c r="J54" s="173">
        <f>IF('P5'!P9=0,"",'P5'!P9)</f>
        <v>235</v>
      </c>
      <c r="K54" s="171">
        <f>IF('P5'!Q9=0,"",'P5'!Q9)</f>
        <v>270.3389673487506</v>
      </c>
      <c r="L54">
        <v>1</v>
      </c>
    </row>
    <row r="55" spans="1:12" ht="15.6" x14ac:dyDescent="0.3">
      <c r="A55" s="169">
        <v>31</v>
      </c>
      <c r="B55" s="170">
        <f>IF('P4'!A14="","",'P4'!A14)</f>
        <v>69</v>
      </c>
      <c r="C55" s="171">
        <f>IF('P4'!B14="","",'P4'!B14)</f>
        <v>67</v>
      </c>
      <c r="D55" s="170" t="str">
        <f>IF('P4'!C14="","",'P4'!C14)</f>
        <v>JM</v>
      </c>
      <c r="E55" s="172">
        <f>IF('P4'!D14="","",'P4'!D14)</f>
        <v>35378</v>
      </c>
      <c r="F55" s="168" t="str">
        <f>IF('P4'!F14="","",'P4'!F14)</f>
        <v>Runar Klungervik</v>
      </c>
      <c r="G55" s="168" t="str">
        <f>IF('P4'!G14="","",'P4'!G14)</f>
        <v>Hitra VK</v>
      </c>
      <c r="H55" s="173">
        <f>IF('P4'!N14=0,"",'P4'!N14)</f>
        <v>86</v>
      </c>
      <c r="I55" s="173">
        <f>IF('P4'!O14=0,"",'P4'!O14)</f>
        <v>108</v>
      </c>
      <c r="J55" s="173">
        <f>IF('P4'!P14=0,"",'P4'!P14)</f>
        <v>194</v>
      </c>
      <c r="K55" s="171">
        <f>IF('P4'!Q14=0,"",'P4'!Q14)</f>
        <v>266.01719937288891</v>
      </c>
      <c r="L55">
        <v>1</v>
      </c>
    </row>
    <row r="56" spans="1:12" ht="15.6" x14ac:dyDescent="0.3">
      <c r="A56" s="169">
        <v>32</v>
      </c>
      <c r="B56" s="170">
        <f>IF('P1'!A19="","",'P1'!A19)</f>
        <v>85</v>
      </c>
      <c r="C56" s="171">
        <f>IF('P1'!B19="","",'P1'!B19)</f>
        <v>83.7</v>
      </c>
      <c r="D56" s="170" t="str">
        <f>IF('P1'!C19="","",'P1'!C19)</f>
        <v>M2</v>
      </c>
      <c r="E56" s="172">
        <f>IF('P1'!D19="","",'P1'!D19)</f>
        <v>26002</v>
      </c>
      <c r="F56" s="168" t="str">
        <f>IF('P1'!F19="","",'P1'!F19)</f>
        <v>Thorkild Larsen</v>
      </c>
      <c r="G56" s="168" t="str">
        <f>IF('P1'!G19="","",'P1'!G19)</f>
        <v>Larvik AK</v>
      </c>
      <c r="H56" s="173">
        <f>IF('P1'!N19=0,"",'P1'!N19)</f>
        <v>98</v>
      </c>
      <c r="I56" s="173">
        <f>IF('P1'!O19=0,"",'P1'!O19)</f>
        <v>117</v>
      </c>
      <c r="J56" s="173">
        <f>IF('P1'!P19=0,"",'P1'!P19)</f>
        <v>215</v>
      </c>
      <c r="K56" s="171">
        <f>IF('P1'!Q19=0,"",'P1'!Q19)</f>
        <v>258.92478781425285</v>
      </c>
      <c r="L56">
        <v>1</v>
      </c>
    </row>
    <row r="57" spans="1:12" ht="15.6" x14ac:dyDescent="0.3">
      <c r="A57" s="169">
        <v>33</v>
      </c>
      <c r="B57" s="170">
        <f>IF('P1'!A16="","",'P1'!A16)</f>
        <v>94</v>
      </c>
      <c r="C57" s="171">
        <f>IF('P1'!B16="","",'P1'!B16)</f>
        <v>88.77</v>
      </c>
      <c r="D57" s="170" t="str">
        <f>IF('P1'!C16="","",'P1'!C16)</f>
        <v>M2</v>
      </c>
      <c r="E57" s="172">
        <f>IF('P1'!D16="","",'P1'!D16)</f>
        <v>26870</v>
      </c>
      <c r="F57" s="168" t="str">
        <f>IF('P1'!F16="","",'P1'!F16)</f>
        <v>Vegar Olsen</v>
      </c>
      <c r="G57" s="168" t="str">
        <f>IF('P1'!G16="","",'P1'!G16)</f>
        <v>Grenland AK</v>
      </c>
      <c r="H57" s="173">
        <f>IF('P1'!N16=0,"",'P1'!N16)</f>
        <v>104</v>
      </c>
      <c r="I57" s="173">
        <f>IF('P1'!O16=0,"",'P1'!O16)</f>
        <v>116</v>
      </c>
      <c r="J57" s="173">
        <f>IF('P1'!P16=0,"",'P1'!P16)</f>
        <v>220</v>
      </c>
      <c r="K57" s="171">
        <f>IF('P1'!Q16=0,"",'P1'!Q16)</f>
        <v>257.4778849410377</v>
      </c>
      <c r="L57">
        <v>1</v>
      </c>
    </row>
    <row r="58" spans="1:12" ht="15.6" x14ac:dyDescent="0.3">
      <c r="A58" s="169">
        <v>34</v>
      </c>
      <c r="B58" s="170">
        <f>IF('P4'!A16="","",'P4'!A16)</f>
        <v>85</v>
      </c>
      <c r="C58" s="171">
        <f>IF('P4'!B16="","",'P4'!B16)</f>
        <v>83.72</v>
      </c>
      <c r="D58" s="170" t="str">
        <f>IF('P4'!C16="","",'P4'!C16)</f>
        <v>UM</v>
      </c>
      <c r="E58" s="172">
        <f>IF('P4'!D16="","",'P4'!D16)</f>
        <v>35949</v>
      </c>
      <c r="F58" s="168" t="str">
        <f>IF('P4'!F16="","",'P4'!F16)</f>
        <v>Izak Süssmann</v>
      </c>
      <c r="G58" s="168" t="str">
        <f>IF('P4'!G16="","",'P4'!G16)</f>
        <v>Stavanger VK</v>
      </c>
      <c r="H58" s="173">
        <f>IF('P4'!N16=0,"",'P4'!N16)</f>
        <v>95</v>
      </c>
      <c r="I58" s="173">
        <f>IF('P4'!O16=0,"",'P4'!O16)</f>
        <v>115</v>
      </c>
      <c r="J58" s="173">
        <f>IF('P4'!P16=0,"",'P4'!P16)</f>
        <v>210</v>
      </c>
      <c r="K58" s="171">
        <f>IF('P4'!Q16=0,"",'P4'!Q16)</f>
        <v>252.87268405959065</v>
      </c>
      <c r="L58">
        <v>1</v>
      </c>
    </row>
    <row r="59" spans="1:12" ht="15.6" x14ac:dyDescent="0.3">
      <c r="A59" s="169">
        <v>35</v>
      </c>
      <c r="B59" s="170">
        <f>IF('P8'!A10="","",'P8'!A10)</f>
        <v>94</v>
      </c>
      <c r="C59" s="171">
        <f>IF('P8'!B10="","",'P8'!B10)</f>
        <v>87.25</v>
      </c>
      <c r="D59" s="170" t="str">
        <f>IF('P8'!C10="","",'P8'!C10)</f>
        <v>SM</v>
      </c>
      <c r="E59" s="172">
        <f>IF('P8'!D10="","",'P8'!D10)</f>
        <v>31560</v>
      </c>
      <c r="F59" s="168" t="str">
        <f>IF('P8'!F10="","",'P8'!F10)</f>
        <v>Patricio Yanez</v>
      </c>
      <c r="G59" s="168" t="str">
        <f>IF('P8'!G10="","",'P8'!G10)</f>
        <v>AK Bjørgvin</v>
      </c>
      <c r="H59" s="173">
        <f>IF('P8'!N10=0,"",'P8'!N10)</f>
        <v>91</v>
      </c>
      <c r="I59" s="173">
        <f>IF('P8'!O10=0,"",'P8'!O10)</f>
        <v>123</v>
      </c>
      <c r="J59" s="173">
        <f>IF('P8'!P10=0,"",'P8'!P10)</f>
        <v>214</v>
      </c>
      <c r="K59" s="171">
        <f>IF('P8'!Q10=0,"",'P8'!Q10)</f>
        <v>252.50525368787609</v>
      </c>
      <c r="L59">
        <v>1</v>
      </c>
    </row>
    <row r="60" spans="1:12" ht="15.6" x14ac:dyDescent="0.3">
      <c r="A60" s="169">
        <v>36</v>
      </c>
      <c r="B60" s="170">
        <f>IF('P2'!A11="","",'P2'!A11)</f>
        <v>62</v>
      </c>
      <c r="C60" s="171">
        <f>IF('P2'!B11="","",'P2'!B11)</f>
        <v>56.62</v>
      </c>
      <c r="D60" s="170" t="str">
        <f>IF('P2'!C11="","",'P2'!C11)</f>
        <v>UM</v>
      </c>
      <c r="E60" s="172">
        <f>IF('P2'!D11="","",'P2'!D11)</f>
        <v>36793</v>
      </c>
      <c r="F60" s="168" t="str">
        <f>IF('P2'!F11="","",'P2'!F11)</f>
        <v>Kim Aleksander Kværnø</v>
      </c>
      <c r="G60" s="168" t="str">
        <f>IF('P2'!G11="","",'P2'!G11)</f>
        <v>Hitra VK</v>
      </c>
      <c r="H60" s="173">
        <f>IF('P2'!N11=0,"",'P2'!N11)</f>
        <v>70</v>
      </c>
      <c r="I60" s="173">
        <f>IF('P2'!O11=0,"",'P2'!O11)</f>
        <v>93</v>
      </c>
      <c r="J60" s="173">
        <f>IF('P2'!P11=0,"",'P2'!P11)</f>
        <v>163</v>
      </c>
      <c r="K60" s="171">
        <f>IF('P2'!Q11=0,"",'P2'!Q11)</f>
        <v>252.22783341935008</v>
      </c>
      <c r="L60">
        <v>1</v>
      </c>
    </row>
    <row r="61" spans="1:12" ht="15.6" x14ac:dyDescent="0.3">
      <c r="A61" s="169">
        <v>37</v>
      </c>
      <c r="B61" s="170">
        <f>IF('P5'!A17="","",'P5'!A17)</f>
        <v>77</v>
      </c>
      <c r="C61" s="171">
        <f>IF('P5'!B17="","",'P5'!B17)</f>
        <v>75.53</v>
      </c>
      <c r="D61" s="170" t="str">
        <f>IF('P5'!C17="","",'P5'!C17)</f>
        <v>JM</v>
      </c>
      <c r="E61" s="172">
        <f>IF('P5'!D17="","",'P5'!D17)</f>
        <v>35180</v>
      </c>
      <c r="F61" s="168" t="str">
        <f>IF('P5'!F17="","",'P5'!F17)</f>
        <v>Johan Espedal</v>
      </c>
      <c r="G61" s="168" t="str">
        <f>IF('P5'!G17="","",'P5'!G17)</f>
        <v>Stavanger VK</v>
      </c>
      <c r="H61" s="173">
        <f>IF('P5'!N17=0,"",'P5'!N17)</f>
        <v>86</v>
      </c>
      <c r="I61" s="173">
        <f>IF('P5'!O17=0,"",'P5'!O17)</f>
        <v>108</v>
      </c>
      <c r="J61" s="173">
        <f>IF('P5'!P17=0,"",'P5'!P17)</f>
        <v>194</v>
      </c>
      <c r="K61" s="171">
        <f>IF('P5'!Q17=0,"",'P5'!Q17)</f>
        <v>247.00732830674156</v>
      </c>
      <c r="L61">
        <v>1</v>
      </c>
    </row>
    <row r="62" spans="1:12" ht="15.6" x14ac:dyDescent="0.3">
      <c r="A62" s="169">
        <v>38</v>
      </c>
      <c r="B62" s="170">
        <f>IF('P8'!A19="","",'P8'!A19)</f>
        <v>85</v>
      </c>
      <c r="C62" s="171">
        <f>IF('P8'!B19="","",'P8'!B19)</f>
        <v>78.03</v>
      </c>
      <c r="D62" s="170" t="str">
        <f>IF('P8'!C19="","",'P8'!C19)</f>
        <v>M2</v>
      </c>
      <c r="E62" s="172">
        <f>IF('P8'!D19="","",'P8'!D19)</f>
        <v>25972</v>
      </c>
      <c r="F62" s="168" t="str">
        <f>IF('P8'!F19="","",'P8'!F19)</f>
        <v>Per Arne Marstad</v>
      </c>
      <c r="G62" s="168" t="str">
        <f>IF('P8'!G19="","",'P8'!G19)</f>
        <v>Tønsberg-Kam.</v>
      </c>
      <c r="H62" s="173">
        <f>IF('P8'!N19=0,"",'P8'!N19)</f>
        <v>90</v>
      </c>
      <c r="I62" s="173">
        <f>IF('P8'!O19=0,"",'P8'!O19)</f>
        <v>105</v>
      </c>
      <c r="J62" s="173">
        <f>IF('P8'!P19=0,"",'P8'!P19)</f>
        <v>195</v>
      </c>
      <c r="K62" s="171">
        <f>IF('P8'!Q19=0,"",'P8'!Q19)</f>
        <v>243.74547971768749</v>
      </c>
      <c r="L62">
        <v>1</v>
      </c>
    </row>
    <row r="63" spans="1:12" ht="15.6" x14ac:dyDescent="0.3">
      <c r="A63" s="169">
        <v>39</v>
      </c>
      <c r="B63" s="170">
        <f>IF('P2'!A12="","",'P2'!A12)</f>
        <v>62</v>
      </c>
      <c r="C63" s="171">
        <f>IF('P2'!B12="","",'P2'!B12)</f>
        <v>61.27</v>
      </c>
      <c r="D63" s="170" t="str">
        <f>IF('P2'!C12="","",'P2'!C12)</f>
        <v>UM</v>
      </c>
      <c r="E63" s="172">
        <f>IF('P2'!D12="","",'P2'!D12)</f>
        <v>36529</v>
      </c>
      <c r="F63" s="168" t="str">
        <f>IF('P2'!F12="","",'P2'!F12)</f>
        <v>Robert Andre Moldestad</v>
      </c>
      <c r="G63" s="168" t="str">
        <f>IF('P2'!G12="","",'P2'!G12)</f>
        <v>Breimsbygda IL</v>
      </c>
      <c r="H63" s="173">
        <f>IF('P2'!N12=0,"",'P2'!N12)</f>
        <v>75</v>
      </c>
      <c r="I63" s="173">
        <f>IF('P2'!O12=0,"",'P2'!O12)</f>
        <v>92</v>
      </c>
      <c r="J63" s="173">
        <f>IF('P2'!P12=0,"",'P2'!P12)</f>
        <v>167</v>
      </c>
      <c r="K63" s="171">
        <f>IF('P2'!Q12=0,"",'P2'!Q12)</f>
        <v>243.58427983876112</v>
      </c>
      <c r="L63">
        <v>1</v>
      </c>
    </row>
    <row r="64" spans="1:12" ht="15.6" x14ac:dyDescent="0.3">
      <c r="A64" s="169">
        <v>40</v>
      </c>
      <c r="B64" s="170">
        <f>IF('P3'!A12="","",'P3'!A12)</f>
        <v>77</v>
      </c>
      <c r="C64" s="171">
        <f>IF('P3'!B12="","",'P3'!B12)</f>
        <v>71.97</v>
      </c>
      <c r="D64" s="170" t="str">
        <f>IF('P3'!C12="","",'P3'!C12)</f>
        <v>SM</v>
      </c>
      <c r="E64" s="172">
        <f>IF('P3'!D12="","",'P3'!D12)</f>
        <v>34156</v>
      </c>
      <c r="F64" s="168" t="str">
        <f>IF('P3'!F12="","",'P3'!F12)</f>
        <v>Christian Lysenstøen</v>
      </c>
      <c r="G64" s="174" t="str">
        <f>IF('P3'!G12="","",'P3'!G12)</f>
        <v>Spydeberg Atletene</v>
      </c>
      <c r="H64" s="173">
        <f>IF('P3'!N12=0,"",'P3'!N12)</f>
        <v>83</v>
      </c>
      <c r="I64" s="173">
        <f>IF('P3'!O12=0,"",'P3'!O12)</f>
        <v>99</v>
      </c>
      <c r="J64" s="173">
        <f>IF('P3'!P12=0,"",'P3'!P12)</f>
        <v>182</v>
      </c>
      <c r="K64" s="171">
        <f>IF('P3'!Q12=0,"",'P3'!Q12)</f>
        <v>238.47052270503167</v>
      </c>
      <c r="L64">
        <v>1</v>
      </c>
    </row>
    <row r="65" spans="1:12" ht="15.6" x14ac:dyDescent="0.3">
      <c r="A65" s="169">
        <v>41</v>
      </c>
      <c r="B65" s="170">
        <f>IF('P1'!A17="","",'P1'!A17)</f>
        <v>105</v>
      </c>
      <c r="C65" s="171">
        <f>IF('P1'!B17="","",'P1'!B17)</f>
        <v>96.79</v>
      </c>
      <c r="D65" s="170" t="str">
        <f>IF('P1'!C17="","",'P1'!C17)</f>
        <v>M4</v>
      </c>
      <c r="E65" s="172">
        <f>IF('P1'!D17="","",'P1'!D17)</f>
        <v>22864</v>
      </c>
      <c r="F65" s="168" t="str">
        <f>IF('P1'!F17="","",'P1'!F17)</f>
        <v>Petter N. Sæterdal</v>
      </c>
      <c r="G65" s="168" t="str">
        <f>IF('P1'!G17="","",'P1'!G17)</f>
        <v>AK Bjørgvin</v>
      </c>
      <c r="H65" s="173">
        <f>IF('P1'!N17=0,"",'P1'!N17)</f>
        <v>90</v>
      </c>
      <c r="I65" s="173">
        <f>IF('P1'!O17=0,"",'P1'!O17)</f>
        <v>115</v>
      </c>
      <c r="J65" s="173">
        <f>IF('P1'!P17=0,"",'P1'!P17)</f>
        <v>205</v>
      </c>
      <c r="K65" s="171">
        <f>IF('P1'!Q17=0,"",'P1'!Q17)</f>
        <v>231.04170925081701</v>
      </c>
      <c r="L65">
        <v>1</v>
      </c>
    </row>
    <row r="66" spans="1:12" ht="15.6" x14ac:dyDescent="0.3">
      <c r="A66" s="169">
        <v>42</v>
      </c>
      <c r="B66" s="170">
        <f>IF('P2'!A13="","",'P2'!A13)</f>
        <v>56</v>
      </c>
      <c r="C66" s="171">
        <f>IF('P2'!B13="","",'P2'!B13)</f>
        <v>54.64</v>
      </c>
      <c r="D66" s="170" t="str">
        <f>IF('P2'!C13="","",'P2'!C13)</f>
        <v>UM</v>
      </c>
      <c r="E66" s="172">
        <f>IF('P2'!D13="","",'P2'!D13)</f>
        <v>36790</v>
      </c>
      <c r="F66" s="168" t="str">
        <f>IF('P2'!F13="","",'P2'!F13)</f>
        <v>Eddy Knutshaug</v>
      </c>
      <c r="G66" s="168" t="str">
        <f>IF('P2'!G13="","",'P2'!G13)</f>
        <v>Hitra VK</v>
      </c>
      <c r="H66" s="173">
        <f>IF('P2'!N13=0,"",'P2'!N13)</f>
        <v>63</v>
      </c>
      <c r="I66" s="173">
        <f>IF('P2'!O13=0,"",'P2'!O13)</f>
        <v>80</v>
      </c>
      <c r="J66" s="173">
        <f>IF('P2'!P13=0,"",'P2'!P13)</f>
        <v>143</v>
      </c>
      <c r="K66" s="171">
        <f>IF('P2'!Q13=0,"",'P2'!Q13)</f>
        <v>227.57807249840536</v>
      </c>
      <c r="L66">
        <v>1</v>
      </c>
    </row>
    <row r="67" spans="1:12" ht="15.6" x14ac:dyDescent="0.3">
      <c r="A67" s="169">
        <v>43</v>
      </c>
      <c r="B67" s="170">
        <f>IF('P5'!A14="","",'P5'!A14)</f>
        <v>77</v>
      </c>
      <c r="C67" s="171">
        <f>IF('P5'!B14="","",'P5'!B14)</f>
        <v>70.81</v>
      </c>
      <c r="D67" s="170" t="str">
        <f>IF('P5'!C14="","",'P5'!C14)</f>
        <v>UM</v>
      </c>
      <c r="E67" s="172">
        <f>IF('P5'!D14="","",'P5'!D14)</f>
        <v>36849</v>
      </c>
      <c r="F67" s="168" t="str">
        <f>IF('P5'!F14="","",'P5'!F14)</f>
        <v>Stephan Paulsen</v>
      </c>
      <c r="G67" s="168" t="str">
        <f>IF('P5'!G14="","",'P5'!G14)</f>
        <v>Hitra VK</v>
      </c>
      <c r="H67" s="173">
        <f>IF('P5'!N14=0,"",'P5'!N14)</f>
        <v>75</v>
      </c>
      <c r="I67" s="173">
        <f>IF('P5'!O14=0,"",'P5'!O14)</f>
        <v>95</v>
      </c>
      <c r="J67" s="173">
        <f>IF('P5'!P14=0,"",'P5'!P14)</f>
        <v>170</v>
      </c>
      <c r="K67" s="171">
        <f>IF('P5'!Q14=0,"",'P5'!Q14)</f>
        <v>224.98896409168125</v>
      </c>
      <c r="L67">
        <v>1</v>
      </c>
    </row>
    <row r="68" spans="1:12" ht="15.6" x14ac:dyDescent="0.3">
      <c r="A68" s="169">
        <v>44</v>
      </c>
      <c r="B68" s="170">
        <f>IF('P2'!A20="","",'P2'!A20)</f>
        <v>62</v>
      </c>
      <c r="C68" s="171">
        <f>IF('P2'!B20="","",'P2'!B20)</f>
        <v>59.33</v>
      </c>
      <c r="D68" s="170" t="str">
        <f>IF('P2'!C20="","",'P2'!C20)</f>
        <v>UM</v>
      </c>
      <c r="E68" s="172">
        <f>IF('P2'!D20="","",'P2'!D20)</f>
        <v>36725</v>
      </c>
      <c r="F68" s="168" t="str">
        <f>IF('P2'!F20="","",'P2'!F20)</f>
        <v>Runar Scheie</v>
      </c>
      <c r="G68" s="168" t="str">
        <f>IF('P2'!G20="","",'P2'!G20)</f>
        <v>Hitra VK</v>
      </c>
      <c r="H68" s="173">
        <f>IF('P2'!N20=0,"",'P2'!N20)</f>
        <v>65</v>
      </c>
      <c r="I68" s="173">
        <f>IF('P2'!O20=0,"",'P2'!O20)</f>
        <v>85</v>
      </c>
      <c r="J68" s="173">
        <f>IF('P2'!P20=0,"",'P2'!P20)</f>
        <v>150</v>
      </c>
      <c r="K68" s="171">
        <f>IF('P2'!Q20=0,"",'P2'!Q20)</f>
        <v>224.0083373854271</v>
      </c>
      <c r="L68">
        <v>1</v>
      </c>
    </row>
    <row r="69" spans="1:12" ht="15.6" x14ac:dyDescent="0.3">
      <c r="A69" s="169">
        <v>45</v>
      </c>
      <c r="B69" s="170">
        <f>IF('P3'!A11="","",'P3'!A11)</f>
        <v>105</v>
      </c>
      <c r="C69" s="171">
        <f>IF('P3'!B11="","",'P3'!B11)</f>
        <v>100.82</v>
      </c>
      <c r="D69" s="170" t="str">
        <f>IF('P3'!C11="","",'P3'!C11)</f>
        <v>SM</v>
      </c>
      <c r="E69" s="172">
        <f>IF('P3'!D11="","",'P3'!D11)</f>
        <v>34699</v>
      </c>
      <c r="F69" s="168" t="str">
        <f>IF('P3'!F11="","",'P3'!F11)</f>
        <v>Tom-Erik Lysenstøen</v>
      </c>
      <c r="G69" s="174" t="str">
        <f>IF('P3'!G11="","",'P3'!G11)</f>
        <v>Spydeberg Atletene</v>
      </c>
      <c r="H69" s="173">
        <f>IF('P3'!N11=0,"",'P3'!N11)</f>
        <v>85</v>
      </c>
      <c r="I69" s="173">
        <f>IF('P3'!O11=0,"",'P3'!O11)</f>
        <v>116</v>
      </c>
      <c r="J69" s="173">
        <f>IF('P3'!P11=0,"",'P3'!P11)</f>
        <v>201</v>
      </c>
      <c r="K69" s="171">
        <f>IF('P3'!Q11=0,"",'P3'!Q11)</f>
        <v>222.93846605348938</v>
      </c>
      <c r="L69">
        <v>1</v>
      </c>
    </row>
    <row r="70" spans="1:12" ht="15.6" x14ac:dyDescent="0.3">
      <c r="A70" s="169">
        <v>46</v>
      </c>
      <c r="B70" s="170">
        <f>IF('P1'!A10="","",'P1'!A10)</f>
        <v>94</v>
      </c>
      <c r="C70" s="171">
        <f>IF('P1'!B10="","",'P1'!B10)</f>
        <v>87.43</v>
      </c>
      <c r="D70" s="170" t="str">
        <f>IF('P1'!C10="","",'P1'!C10)</f>
        <v>M5</v>
      </c>
      <c r="E70" s="172">
        <f>IF('P1'!D10="","",'P1'!D10)</f>
        <v>22098</v>
      </c>
      <c r="F70" s="168" t="str">
        <f>IF('P1'!F10="","",'P1'!F10)</f>
        <v>Lars Hage</v>
      </c>
      <c r="G70" s="168" t="str">
        <f>IF('P1'!G10="","",'P1'!G10)</f>
        <v>Grenland AK</v>
      </c>
      <c r="H70" s="173">
        <f>IF('P1'!N10=0,"",'P1'!N10)</f>
        <v>80</v>
      </c>
      <c r="I70" s="173">
        <f>IF('P1'!O10=0,"",'P1'!O10)</f>
        <v>109</v>
      </c>
      <c r="J70" s="173">
        <f>IF('P1'!P10=0,"",'P1'!P10)</f>
        <v>189</v>
      </c>
      <c r="K70" s="171">
        <f>IF('P1'!Q10=0,"",'P1'!Q10)</f>
        <v>222.78780221923577</v>
      </c>
      <c r="L70">
        <v>1</v>
      </c>
    </row>
    <row r="71" spans="1:12" ht="15.6" x14ac:dyDescent="0.3">
      <c r="A71" s="169">
        <v>47</v>
      </c>
      <c r="B71" s="170" t="str">
        <f>IF('P1'!A11="","",'P1'!A11)</f>
        <v>+105</v>
      </c>
      <c r="C71" s="171">
        <f>IF('P1'!B11="","",'P1'!B11)</f>
        <v>107.35</v>
      </c>
      <c r="D71" s="170" t="str">
        <f>IF('P1'!C11="","",'P1'!C11)</f>
        <v>M1</v>
      </c>
      <c r="E71" s="172">
        <f>IF('P1'!D11="","",'P1'!D11)</f>
        <v>29420</v>
      </c>
      <c r="F71" s="168" t="str">
        <f>IF('P1'!F11="","",'P1'!F11)</f>
        <v>Michal Daae</v>
      </c>
      <c r="G71" s="168" t="str">
        <f>IF('P1'!G11="","",'P1'!G11)</f>
        <v>AK Bjørgvin</v>
      </c>
      <c r="H71" s="173">
        <f>IF('P1'!N11=0,"",'P1'!N11)</f>
        <v>86</v>
      </c>
      <c r="I71" s="173">
        <f>IF('P1'!O11=0,"",'P1'!O11)</f>
        <v>111</v>
      </c>
      <c r="J71" s="173">
        <f>IF('P1'!P11=0,"",'P1'!P11)</f>
        <v>197</v>
      </c>
      <c r="K71" s="171">
        <f>IF('P1'!Q11=0,"",'P1'!Q11)</f>
        <v>213.66844496278043</v>
      </c>
      <c r="L71">
        <v>1</v>
      </c>
    </row>
    <row r="72" spans="1:12" ht="15.6" x14ac:dyDescent="0.3">
      <c r="A72" s="169">
        <v>48</v>
      </c>
      <c r="B72" s="170">
        <f>IF('P5'!A12="","",'P5'!A12)</f>
        <v>69</v>
      </c>
      <c r="C72" s="171">
        <f>IF('P5'!B12="","",'P5'!B12)</f>
        <v>65.760000000000005</v>
      </c>
      <c r="D72" s="170" t="str">
        <f>IF('P5'!C12="","",'P5'!C12)</f>
        <v>UM</v>
      </c>
      <c r="E72" s="172">
        <f>IF('P5'!D12="","",'P5'!D12)</f>
        <v>36545</v>
      </c>
      <c r="F72" s="168" t="str">
        <f>IF('P5'!F12="","",'P5'!F12)</f>
        <v>Marcus Røed Frøyset</v>
      </c>
      <c r="G72" s="168" t="str">
        <f>IF('P5'!G12="","",'P5'!G12)</f>
        <v>IL Brodd</v>
      </c>
      <c r="H72" s="173">
        <f>IF('P5'!N12=0,"",'P5'!N12)</f>
        <v>68</v>
      </c>
      <c r="I72" s="173">
        <f>IF('P5'!O12=0,"",'P5'!O12)</f>
        <v>83</v>
      </c>
      <c r="J72" s="173">
        <f>IF('P5'!P12=0,"",'P5'!P12)</f>
        <v>151</v>
      </c>
      <c r="K72" s="171">
        <f>IF('P5'!Q12=0,"",'P5'!Q12)</f>
        <v>209.64867119960311</v>
      </c>
      <c r="L72">
        <v>1</v>
      </c>
    </row>
    <row r="73" spans="1:12" ht="15.6" x14ac:dyDescent="0.3">
      <c r="A73" s="169">
        <v>49</v>
      </c>
      <c r="B73" s="170" t="str">
        <f>IF('P2'!A19="","",'P2'!A19)</f>
        <v>+94</v>
      </c>
      <c r="C73" s="171">
        <f>IF('P2'!B19="","",'P2'!B19)</f>
        <v>100.98</v>
      </c>
      <c r="D73" s="170" t="str">
        <f>IF('P2'!C19="","",'P2'!C19)</f>
        <v>UM</v>
      </c>
      <c r="E73" s="172">
        <f>IF('P2'!D19="","",'P2'!D19)</f>
        <v>36029</v>
      </c>
      <c r="F73" s="168" t="str">
        <f>IF('P2'!F19="","",'P2'!F19)</f>
        <v>Ole-Kristoffer Sørland</v>
      </c>
      <c r="G73" s="168" t="str">
        <f>IF('P2'!G19="","",'P2'!G19)</f>
        <v>Breimsbygda IL</v>
      </c>
      <c r="H73" s="173">
        <f>IF('P2'!N19=0,"",'P2'!N19)</f>
        <v>82</v>
      </c>
      <c r="I73" s="173">
        <f>IF('P2'!O19=0,"",'P2'!O19)</f>
        <v>102</v>
      </c>
      <c r="J73" s="173">
        <f>IF('P2'!P19=0,"",'P2'!P19)</f>
        <v>184</v>
      </c>
      <c r="K73" s="171">
        <f>IF('P2'!Q19=0,"",'P2'!Q19)</f>
        <v>203.96083107561822</v>
      </c>
      <c r="L73">
        <v>1</v>
      </c>
    </row>
    <row r="74" spans="1:12" ht="15.6" x14ac:dyDescent="0.3">
      <c r="A74" s="169">
        <v>50</v>
      </c>
      <c r="B74" s="170">
        <f>IF('P2'!A10="","",'P2'!A10)</f>
        <v>50</v>
      </c>
      <c r="C74" s="171">
        <f>IF('P2'!B10="","",'P2'!B10)</f>
        <v>47.72</v>
      </c>
      <c r="D74" s="170" t="str">
        <f>IF('P2'!C10="","",'P2'!C10)</f>
        <v>UM</v>
      </c>
      <c r="E74" s="172">
        <f>IF('P2'!D10="","",'P2'!D10)</f>
        <v>37220</v>
      </c>
      <c r="F74" s="168" t="str">
        <f>IF('P2'!F10="","",'P2'!F10)</f>
        <v>Aron Süssmann</v>
      </c>
      <c r="G74" s="168" t="str">
        <f>IF('P2'!G10="","",'P2'!G10)</f>
        <v>Stavanger VK</v>
      </c>
      <c r="H74" s="173">
        <f>IF('P2'!N10=0,"",'P2'!N10)</f>
        <v>52</v>
      </c>
      <c r="I74" s="173">
        <f>IF('P2'!O10=0,"",'P2'!O10)</f>
        <v>62</v>
      </c>
      <c r="J74" s="173">
        <f>IF('P2'!P10=0,"",'P2'!P10)</f>
        <v>114</v>
      </c>
      <c r="K74" s="171">
        <f>IF('P2'!Q10=0,"",'P2'!Q10)</f>
        <v>203.48785051263047</v>
      </c>
      <c r="L74">
        <v>1</v>
      </c>
    </row>
    <row r="75" spans="1:12" ht="15.6" x14ac:dyDescent="0.3">
      <c r="A75" s="169">
        <v>51</v>
      </c>
      <c r="B75" s="170" t="str">
        <f>IF('P2'!A17="","",'P2'!A17)</f>
        <v>+94</v>
      </c>
      <c r="C75" s="171">
        <f>IF('P2'!B17="","",'P2'!B17)</f>
        <v>122.97</v>
      </c>
      <c r="D75" s="170" t="str">
        <f>IF('P2'!C17="","",'P2'!C17)</f>
        <v>UM</v>
      </c>
      <c r="E75" s="172">
        <f>IF('P2'!D17="","",'P2'!D17)</f>
        <v>36841</v>
      </c>
      <c r="F75" s="168" t="str">
        <f>IF('P2'!F17="","",'P2'!F17)</f>
        <v>Leiv Arne Støyva Sårheim</v>
      </c>
      <c r="G75" s="168" t="str">
        <f>IF('P2'!G17="","",'P2'!G17)</f>
        <v>Breimsbygda IL</v>
      </c>
      <c r="H75" s="173">
        <f>IF('P2'!N17=0,"",'P2'!N17)</f>
        <v>90</v>
      </c>
      <c r="I75" s="173">
        <f>IF('P2'!O17=0,"",'P2'!O17)</f>
        <v>105</v>
      </c>
      <c r="J75" s="173">
        <f>IF('P2'!P17=0,"",'P2'!P17)</f>
        <v>195</v>
      </c>
      <c r="K75" s="171">
        <f>IF('P2'!Q17=0,"",'P2'!Q17)</f>
        <v>203.38657778621143</v>
      </c>
      <c r="L75">
        <v>1</v>
      </c>
    </row>
    <row r="76" spans="1:12" ht="15.6" x14ac:dyDescent="0.3">
      <c r="A76" s="169">
        <v>52</v>
      </c>
      <c r="B76" s="170">
        <f>IF('P4'!A12="","",'P4'!A12)</f>
        <v>69</v>
      </c>
      <c r="C76" s="171">
        <f>IF('P4'!B12="","",'P4'!B12)</f>
        <v>65.48</v>
      </c>
      <c r="D76" s="170" t="str">
        <f>IF('P4'!C12="","",'P4'!C12)</f>
        <v>UM</v>
      </c>
      <c r="E76" s="172">
        <f>IF('P4'!D12="","",'P4'!D12)</f>
        <v>37233</v>
      </c>
      <c r="F76" s="168" t="str">
        <f>IF('P4'!F12="","",'P4'!F12)</f>
        <v>Øystein Aleksander Skauge</v>
      </c>
      <c r="G76" s="168" t="str">
        <f>IF('P4'!G12="","",'P4'!G12)</f>
        <v>Nidelv IL</v>
      </c>
      <c r="H76" s="173">
        <f>IF('P4'!N12=0,"",'P4'!N12)</f>
        <v>62</v>
      </c>
      <c r="I76" s="173">
        <f>IF('P4'!O12=0,"",'P4'!O12)</f>
        <v>80</v>
      </c>
      <c r="J76" s="173">
        <f>IF('P4'!P12=0,"",'P4'!P12)</f>
        <v>142</v>
      </c>
      <c r="K76" s="171">
        <f>IF('P4'!Q12=0,"",'P4'!Q12)</f>
        <v>197.72121249281221</v>
      </c>
      <c r="L76">
        <v>1</v>
      </c>
    </row>
    <row r="77" spans="1:12" ht="15.6" x14ac:dyDescent="0.3">
      <c r="A77" s="169">
        <v>53</v>
      </c>
      <c r="B77" s="170">
        <f>IF('P4'!A15="","",'P4'!A15)</f>
        <v>69</v>
      </c>
      <c r="C77" s="171">
        <f>IF('P4'!B15="","",'P4'!B15)</f>
        <v>68.5</v>
      </c>
      <c r="D77" s="170" t="str">
        <f>IF('P4'!C15="","",'P4'!C15)</f>
        <v>UM</v>
      </c>
      <c r="E77" s="172">
        <f>IF('P4'!D15="","",'P4'!D15)</f>
        <v>36575</v>
      </c>
      <c r="F77" s="168" t="str">
        <f>IF('P4'!F15="","",'P4'!F15)</f>
        <v>Håkon Hjelle Roset</v>
      </c>
      <c r="G77" s="168" t="str">
        <f>IF('P4'!G15="","",'P4'!G15)</f>
        <v>IL Brodd</v>
      </c>
      <c r="H77" s="173">
        <f>IF('P4'!N15=0,"",'P4'!N15)</f>
        <v>62</v>
      </c>
      <c r="I77" s="173">
        <f>IF('P4'!O15=0,"",'P4'!O15)</f>
        <v>82</v>
      </c>
      <c r="J77" s="173">
        <f>IF('P4'!P15=0,"",'P4'!P15)</f>
        <v>144</v>
      </c>
      <c r="K77" s="171">
        <f>IF('P4'!Q15=0,"",'P4'!Q15)</f>
        <v>194.62433699293405</v>
      </c>
      <c r="L77">
        <v>1</v>
      </c>
    </row>
    <row r="78" spans="1:12" ht="15.6" x14ac:dyDescent="0.3">
      <c r="A78" s="169">
        <v>54</v>
      </c>
      <c r="B78" s="170">
        <f>IF('P1'!A13="","",'P1'!A13)</f>
        <v>105</v>
      </c>
      <c r="C78" s="171">
        <f>IF('P1'!B13="","",'P1'!B13)</f>
        <v>94.37</v>
      </c>
      <c r="D78" s="170" t="str">
        <f>IF('P1'!C13="","",'P1'!C13)</f>
        <v>M6</v>
      </c>
      <c r="E78" s="172">
        <f>IF('P1'!D13="","",'P1'!D13)</f>
        <v>18809</v>
      </c>
      <c r="F78" s="168" t="str">
        <f>IF('P1'!F13="","",'P1'!F13)</f>
        <v>Terje Grimstad</v>
      </c>
      <c r="G78" s="168" t="str">
        <f>IF('P1'!G13="","",'P1'!G13)</f>
        <v>Larvik AK</v>
      </c>
      <c r="H78" s="173">
        <f>IF('P1'!N13=0,"",'P1'!N13)</f>
        <v>70</v>
      </c>
      <c r="I78" s="173">
        <f>IF('P1'!O13=0,"",'P1'!O13)</f>
        <v>100</v>
      </c>
      <c r="J78" s="173">
        <f>IF('P1'!P13=0,"",'P1'!P13)</f>
        <v>170</v>
      </c>
      <c r="K78" s="171">
        <f>IF('P1'!Q13=0,"",'P1'!Q13)</f>
        <v>193.61930432038878</v>
      </c>
      <c r="L78">
        <v>1</v>
      </c>
    </row>
    <row r="79" spans="1:12" ht="15.6" x14ac:dyDescent="0.3">
      <c r="A79" s="169">
        <v>55</v>
      </c>
      <c r="B79" s="170">
        <f>IF('P2'!A9="","",'P2'!A9)</f>
        <v>69</v>
      </c>
      <c r="C79" s="171">
        <f>IF('P2'!B9="","",'P2'!B9)</f>
        <v>67.45</v>
      </c>
      <c r="D79" s="170" t="str">
        <f>IF('P2'!C9="","",'P2'!C9)</f>
        <v>UM</v>
      </c>
      <c r="E79" s="172">
        <f>IF('P2'!D9="","",'P2'!D9)</f>
        <v>36768</v>
      </c>
      <c r="F79" s="168" t="str">
        <f>IF('P2'!F9="","",'P2'!F9)</f>
        <v>Reiel Felde</v>
      </c>
      <c r="G79" s="168" t="str">
        <f>IF('P2'!G9="","",'P2'!G9)</f>
        <v>Breimsbygda IL</v>
      </c>
      <c r="H79" s="173">
        <f>IF('P2'!N9=0,"",'P2'!N9)</f>
        <v>63</v>
      </c>
      <c r="I79" s="173">
        <f>IF('P2'!O9=0,"",'P2'!O9)</f>
        <v>70</v>
      </c>
      <c r="J79" s="173">
        <f>IF('P2'!P9=0,"",'P2'!P9)</f>
        <v>133</v>
      </c>
      <c r="K79" s="171">
        <f>IF('P2'!Q9=0,"",'P2'!Q9)</f>
        <v>181.57142769889705</v>
      </c>
      <c r="L79">
        <v>1</v>
      </c>
    </row>
    <row r="80" spans="1:12" ht="15.6" x14ac:dyDescent="0.3">
      <c r="A80" s="169">
        <v>56</v>
      </c>
      <c r="B80" s="170">
        <f>IF('P1'!A12="","",'P1'!A12)</f>
        <v>105</v>
      </c>
      <c r="C80" s="171">
        <f>IF('P1'!B12="","",'P1'!B12)</f>
        <v>104.66</v>
      </c>
      <c r="D80" s="170" t="str">
        <f>IF('P1'!C12="","",'P1'!C12)</f>
        <v>M8</v>
      </c>
      <c r="E80" s="172">
        <f>IF('P1'!D12="","",'P1'!D12)</f>
        <v>16227</v>
      </c>
      <c r="F80" s="168" t="str">
        <f>IF('P1'!F12="","",'P1'!F12)</f>
        <v>Jan Nystrøm</v>
      </c>
      <c r="G80" s="168" t="str">
        <f>IF('P1'!G12="","",'P1'!G12)</f>
        <v>Trondheim AK</v>
      </c>
      <c r="H80" s="173">
        <f>IF('P1'!N12=0,"",'P1'!N12)</f>
        <v>67</v>
      </c>
      <c r="I80" s="173">
        <f>IF('P1'!O12=0,"",'P1'!O12)</f>
        <v>88</v>
      </c>
      <c r="J80" s="173">
        <f>IF('P1'!P12=0,"",'P1'!P12)</f>
        <v>155</v>
      </c>
      <c r="K80" s="171">
        <f>IF('P1'!Q12=0,"",'P1'!Q12)</f>
        <v>169.58683234948975</v>
      </c>
      <c r="L80">
        <v>1</v>
      </c>
    </row>
    <row r="81" spans="1:12" ht="15.6" x14ac:dyDescent="0.3">
      <c r="A81" s="169">
        <v>57</v>
      </c>
      <c r="B81" s="170" t="str">
        <f>IF('P1'!A22="","",'P1'!A22)</f>
        <v>+105</v>
      </c>
      <c r="C81" s="171">
        <f>IF('P1'!B22="","",'P1'!B22)</f>
        <v>113.05</v>
      </c>
      <c r="D81" s="170" t="str">
        <f>IF('P1'!C22="","",'P1'!C22)</f>
        <v>M8</v>
      </c>
      <c r="E81" s="172">
        <f>IF('P1'!D22="","",'P1'!D22)</f>
        <v>16053</v>
      </c>
      <c r="F81" s="168" t="str">
        <f>IF('P1'!F22="","",'P1'!F22)</f>
        <v>Kolbjørn Bjerkholt</v>
      </c>
      <c r="G81" s="168" t="str">
        <f>IF('P1'!G22="","",'P1'!G22)</f>
        <v>Larvik AK</v>
      </c>
      <c r="H81" s="173">
        <f>IF('P1'!N22=0,"",'P1'!N22)</f>
        <v>63</v>
      </c>
      <c r="I81" s="173">
        <f>IF('P1'!O22=0,"",'P1'!O22)</f>
        <v>86</v>
      </c>
      <c r="J81" s="173">
        <f>IF('P1'!P22=0,"",'P1'!P22)</f>
        <v>149</v>
      </c>
      <c r="K81" s="171">
        <f>IF('P1'!Q22=0,"",'P1'!Q22)</f>
        <v>158.97883812767481</v>
      </c>
      <c r="L81">
        <v>1</v>
      </c>
    </row>
    <row r="82" spans="1:12" ht="15.6" x14ac:dyDescent="0.3">
      <c r="A82" s="169">
        <v>58</v>
      </c>
      <c r="B82" s="170">
        <f>IF('P1'!A14="","",'P1'!A14)</f>
        <v>85</v>
      </c>
      <c r="C82" s="171">
        <f>IF('P1'!B14="","",'P1'!B14)</f>
        <v>82.64</v>
      </c>
      <c r="D82" s="170" t="str">
        <f>IF('P1'!C14="","",'P1'!C14)</f>
        <v>M9</v>
      </c>
      <c r="E82" s="172">
        <f>IF('P1'!D14="","",'P1'!D14)</f>
        <v>14143</v>
      </c>
      <c r="F82" s="168" t="str">
        <f>IF('P1'!F14="","",'P1'!F14)</f>
        <v>Johan Nystrøm</v>
      </c>
      <c r="G82" s="168" t="str">
        <f>IF('P1'!G14="","",'P1'!G14)</f>
        <v>Trondheim AK</v>
      </c>
      <c r="H82" s="173">
        <f>IF('P1'!N14=0,"",'P1'!N14)</f>
        <v>56</v>
      </c>
      <c r="I82" s="173">
        <f>IF('P1'!O14=0,"",'P1'!O14)</f>
        <v>67</v>
      </c>
      <c r="J82" s="173">
        <f>IF('P1'!P14=0,"",'P1'!P14)</f>
        <v>123</v>
      </c>
      <c r="K82" s="171">
        <f>IF('P1'!Q14=0,"",'P1'!Q14)</f>
        <v>149.09672612869804</v>
      </c>
      <c r="L82">
        <v>1</v>
      </c>
    </row>
    <row r="83" spans="1:12" ht="15.6" x14ac:dyDescent="0.3">
      <c r="A83" s="169">
        <v>59</v>
      </c>
      <c r="B83" s="170">
        <f>IF('P1'!A9="","",'P1'!A9)</f>
        <v>94</v>
      </c>
      <c r="C83" s="171">
        <f>IF('P1'!B9="","",'P1'!B9)</f>
        <v>91.36</v>
      </c>
      <c r="D83" s="170" t="str">
        <f>IF('P1'!C9="","",'P1'!C9)</f>
        <v>M9</v>
      </c>
      <c r="E83" s="172">
        <f>IF('P1'!D9="","",'P1'!D9)</f>
        <v>14761</v>
      </c>
      <c r="F83" s="168" t="str">
        <f>IF('P1'!F9="","",'P1'!F9)</f>
        <v>Roald Bjerkholt</v>
      </c>
      <c r="G83" s="168" t="str">
        <f>IF('P1'!G9="","",'P1'!G9)</f>
        <v>Larvik AK</v>
      </c>
      <c r="H83" s="173">
        <f>IF('P1'!N9=0,"",'P1'!N9)</f>
        <v>50</v>
      </c>
      <c r="I83" s="173">
        <f>IF('P1'!O9=0,"",'P1'!O9)</f>
        <v>62</v>
      </c>
      <c r="J83" s="173">
        <f>IF('P1'!P9=0,"",'P1'!P9)</f>
        <v>112</v>
      </c>
      <c r="K83" s="171">
        <f>IF('P1'!Q9=0,"",'P1'!Q9)</f>
        <v>129.37191850243539</v>
      </c>
      <c r="L83">
        <v>1</v>
      </c>
    </row>
    <row r="84" spans="1:12" ht="15.6" x14ac:dyDescent="0.3">
      <c r="A84" s="169"/>
      <c r="B84" s="170">
        <f>IF('P8'!A15="","",'P8'!A15)</f>
        <v>94</v>
      </c>
      <c r="C84" s="171">
        <f>IF('P8'!B15="","",'P8'!B15)</f>
        <v>88.32</v>
      </c>
      <c r="D84" s="170" t="str">
        <f>IF('P8'!C15="","",'P8'!C15)</f>
        <v>SM</v>
      </c>
      <c r="E84" s="172">
        <f>IF('P8'!D15="","",'P8'!D15)</f>
        <v>33792</v>
      </c>
      <c r="F84" s="168" t="str">
        <f>IF('P8'!F15="","",'P8'!F15)</f>
        <v>Jonas Hetland Mong</v>
      </c>
      <c r="G84" s="168" t="str">
        <f>IF('P8'!G15="","",'P8'!G15)</f>
        <v>Vigrestad IK</v>
      </c>
      <c r="H84" s="173" t="str">
        <f>IF('P8'!N15=0,"",'P8'!N15)</f>
        <v/>
      </c>
      <c r="I84" s="173" t="str">
        <f>IF('P8'!O15=0,"",'P8'!O15)</f>
        <v/>
      </c>
      <c r="J84" s="173" t="str">
        <f>IF('P8'!P15=0,"",'P8'!P15)</f>
        <v/>
      </c>
      <c r="K84" s="171" t="str">
        <f>IF('P8'!Q15=0,"",'P8'!Q15)</f>
        <v/>
      </c>
    </row>
    <row r="85" spans="1:12" ht="15.6" x14ac:dyDescent="0.3">
      <c r="A85" s="169"/>
      <c r="B85" s="170" t="str">
        <f>IF('P1'!A15="","",'P1'!A15)</f>
        <v/>
      </c>
      <c r="C85" s="171" t="str">
        <f>IF('P1'!B15="","",'P1'!B15)</f>
        <v/>
      </c>
      <c r="D85" s="170" t="str">
        <f>IF('P1'!C15="","",'P1'!C15)</f>
        <v/>
      </c>
      <c r="E85" s="172" t="str">
        <f>IF('P1'!D15="","",'P1'!D15)</f>
        <v/>
      </c>
      <c r="F85" s="168" t="str">
        <f>IF('P1'!F15="","",'P1'!F15)</f>
        <v/>
      </c>
      <c r="G85" s="168" t="str">
        <f>IF('P1'!G15="","",'P1'!G15)</f>
        <v/>
      </c>
      <c r="H85" s="173" t="str">
        <f>IF('P1'!N15=0,"",'P1'!N15)</f>
        <v/>
      </c>
      <c r="I85" s="173" t="str">
        <f>IF('P1'!O15=0,"",'P1'!O15)</f>
        <v/>
      </c>
      <c r="J85" s="173" t="str">
        <f>IF('P1'!P15=0,"",'P1'!P15)</f>
        <v/>
      </c>
      <c r="K85" s="171" t="str">
        <f>IF('P1'!Q15=0,"",'P1'!Q15)</f>
        <v/>
      </c>
    </row>
  </sheetData>
  <mergeCells count="6">
    <mergeCell ref="A23:K23"/>
    <mergeCell ref="A3:K3"/>
    <mergeCell ref="A1:K1"/>
    <mergeCell ref="A2:E2"/>
    <mergeCell ref="F2:G2"/>
    <mergeCell ref="H2:K2"/>
  </mergeCells>
  <phoneticPr fontId="12" type="noConversion"/>
  <pageMargins left="0.75" right="0.75" top="1" bottom="1" header="0.5" footer="0.5"/>
  <pageSetup paperSize="9" scale="74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38"/>
  <sheetViews>
    <sheetView showGridLines="0" showRowColHeaders="0" zoomScaleNormal="100" workbookViewId="0">
      <pane ySplit="2" topLeftCell="A3" activePane="bottomLeft" state="frozen"/>
      <selection pane="bottomLeft" activeCell="O25" sqref="O25"/>
    </sheetView>
  </sheetViews>
  <sheetFormatPr baseColWidth="10" defaultColWidth="8.77734375" defaultRowHeight="12.6" x14ac:dyDescent="0.25"/>
  <cols>
    <col min="1" max="1" width="4.5546875" customWidth="1"/>
    <col min="2" max="2" width="5.77734375" customWidth="1"/>
    <col min="3" max="3" width="8.5546875" customWidth="1"/>
    <col min="4" max="4" width="5.44140625" customWidth="1"/>
    <col min="5" max="5" width="10.44140625" customWidth="1"/>
    <col min="6" max="6" width="28.5546875" style="11" customWidth="1"/>
    <col min="7" max="7" width="24.5546875" style="40" customWidth="1"/>
    <col min="8" max="10" width="6.77734375" customWidth="1"/>
    <col min="11" max="11" width="9.5546875" customWidth="1"/>
  </cols>
  <sheetData>
    <row r="1" spans="1:12" s="47" customFormat="1" ht="33.75" customHeight="1" x14ac:dyDescent="0.6">
      <c r="A1" s="223" t="s">
        <v>39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2" s="47" customFormat="1" ht="27" customHeight="1" x14ac:dyDescent="0.5">
      <c r="A2" s="224" t="str">
        <f>IF('P1'!H5&gt;0,'P1'!H5,"")</f>
        <v>Vigrestad IK</v>
      </c>
      <c r="B2" s="224"/>
      <c r="C2" s="224"/>
      <c r="D2" s="224"/>
      <c r="E2" s="224"/>
      <c r="F2" s="224" t="str">
        <f>IF('P1'!M5&gt;0,'P1'!M5,"")</f>
        <v>Vigrestadhallen</v>
      </c>
      <c r="G2" s="224"/>
      <c r="H2" s="225">
        <f>IF('P1'!R5&gt;0,'P1'!R5,"")</f>
        <v>42342</v>
      </c>
      <c r="I2" s="225"/>
      <c r="J2" s="225"/>
      <c r="K2" s="225"/>
    </row>
    <row r="3" spans="1:12" s="48" customFormat="1" ht="25.2" x14ac:dyDescent="0.45">
      <c r="A3" s="221" t="s">
        <v>29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2" ht="10.95" customHeight="1" x14ac:dyDescent="0.4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2" ht="15.6" x14ac:dyDescent="0.3">
      <c r="A5" s="169">
        <v>1</v>
      </c>
      <c r="B5" s="170">
        <f>IF('P8'!A21="","",'P8'!A21)</f>
        <v>94</v>
      </c>
      <c r="C5" s="171">
        <f>IF('P8'!B21="","",'P8'!B21)</f>
        <v>92.86</v>
      </c>
      <c r="D5" s="170" t="str">
        <f>IF('P8'!C21="","",'P8'!C21)</f>
        <v>JM</v>
      </c>
      <c r="E5" s="172">
        <f>IF('P8'!D21="","",'P8'!D21)</f>
        <v>34774</v>
      </c>
      <c r="F5" s="168" t="str">
        <f>IF('P8'!F21="","",'P8'!F21)</f>
        <v>Tore Gjøringbø</v>
      </c>
      <c r="G5" s="168" t="str">
        <f>IF('P8'!G21="","",'P8'!G21)</f>
        <v>Tambarskjelvar IL</v>
      </c>
      <c r="H5" s="173">
        <f>IF('P8'!N21=0,"",'P8'!N21)</f>
        <v>129</v>
      </c>
      <c r="I5" s="173">
        <f>IF('P8'!O21=0,"",'P8'!O21)</f>
        <v>164</v>
      </c>
      <c r="J5" s="173">
        <f>IF('P8'!P21=0,"",'P8'!P21)</f>
        <v>293</v>
      </c>
      <c r="K5" s="171">
        <f>IF('P8'!Q21=0,"",'P8'!Q21)</f>
        <v>336.0272453694169</v>
      </c>
      <c r="L5">
        <v>25</v>
      </c>
    </row>
    <row r="6" spans="1:12" ht="15.6" x14ac:dyDescent="0.3">
      <c r="A6" s="169">
        <v>2</v>
      </c>
      <c r="B6" s="170">
        <f>IF('P5'!A15="","",'P5'!A15)</f>
        <v>77</v>
      </c>
      <c r="C6" s="171">
        <f>IF('P5'!B15="","",'P5'!B15)</f>
        <v>71.59</v>
      </c>
      <c r="D6" s="170" t="str">
        <f>IF('P5'!C15="","",'P5'!C15)</f>
        <v>JM</v>
      </c>
      <c r="E6" s="172">
        <f>IF('P5'!D15="","",'P5'!D15)</f>
        <v>35355</v>
      </c>
      <c r="F6" s="168" t="str">
        <f>IF('P5'!F15="","",'P5'!F15)</f>
        <v>Jo-Magne Rønning Elden</v>
      </c>
      <c r="G6" s="168" t="str">
        <f>IF('P5'!G15="","",'P5'!G15)</f>
        <v>Nidelv IL</v>
      </c>
      <c r="H6" s="173">
        <f>IF('P5'!N15=0,"",'P5'!N15)</f>
        <v>110</v>
      </c>
      <c r="I6" s="173">
        <f>IF('P5'!O15=0,"",'P5'!O15)</f>
        <v>130</v>
      </c>
      <c r="J6" s="173">
        <f>IF('P5'!P15=0,"",'P5'!P15)</f>
        <v>240</v>
      </c>
      <c r="K6" s="171">
        <f>IF('P5'!Q15=0,"",'P5'!Q15)</f>
        <v>315.48794204914589</v>
      </c>
      <c r="L6">
        <v>23</v>
      </c>
    </row>
    <row r="7" spans="1:12" ht="15.6" x14ac:dyDescent="0.3">
      <c r="A7" s="169">
        <v>3</v>
      </c>
      <c r="B7" s="170">
        <f>IF('P5'!A11="","",'P5'!A11)</f>
        <v>69</v>
      </c>
      <c r="C7" s="171">
        <f>IF('P5'!B11="","",'P5'!B11)</f>
        <v>69</v>
      </c>
      <c r="D7" s="170" t="str">
        <f>IF('P5'!C11="","",'P5'!C11)</f>
        <v>UM</v>
      </c>
      <c r="E7" s="172">
        <f>IF('P5'!D11="","",'P5'!D11)</f>
        <v>36192</v>
      </c>
      <c r="F7" s="168" t="str">
        <f>IF('P5'!F11="","",'P5'!F11)</f>
        <v>Eskil Andersen</v>
      </c>
      <c r="G7" s="168" t="str">
        <f>IF('P5'!G11="","",'P5'!G11)</f>
        <v>Stavanger VK</v>
      </c>
      <c r="H7" s="173">
        <f>IF('P5'!N11=0,"",'P5'!N11)</f>
        <v>103</v>
      </c>
      <c r="I7" s="173">
        <f>IF('P5'!O11=0,"",'P5'!O11)</f>
        <v>126</v>
      </c>
      <c r="J7" s="173">
        <f>IF('P5'!P11=0,"",'P5'!P11)</f>
        <v>229</v>
      </c>
      <c r="K7" s="171">
        <f>IF('P5'!Q11=0,"",'P5'!Q11)</f>
        <v>308.06443775418171</v>
      </c>
      <c r="L7">
        <v>21</v>
      </c>
    </row>
    <row r="8" spans="1:12" ht="15.6" x14ac:dyDescent="0.3">
      <c r="A8" s="169">
        <v>4</v>
      </c>
      <c r="B8" s="170">
        <f>IF('P9'!A14="","",'P9'!A14)</f>
        <v>85</v>
      </c>
      <c r="C8" s="171">
        <f>IF('P9'!B14="","",'P9'!B14)</f>
        <v>79.33</v>
      </c>
      <c r="D8" s="170" t="str">
        <f>IF('P9'!C14="","",'P9'!C14)</f>
        <v>JM</v>
      </c>
      <c r="E8" s="172">
        <f>IF('P9'!D14="","",'P9'!D14)</f>
        <v>34704</v>
      </c>
      <c r="F8" s="168" t="str">
        <f>IF('P9'!F14="","",'P9'!F14)</f>
        <v>Roger B. Myrholt</v>
      </c>
      <c r="G8" s="168" t="str">
        <f>IF('P9'!G14="","",'P9'!G14)</f>
        <v>Tønsberg-Kam.</v>
      </c>
      <c r="H8" s="173">
        <f>IF('P9'!N14=0,"",'P9'!N14)</f>
        <v>115</v>
      </c>
      <c r="I8" s="173">
        <f>IF('P9'!O14=0,"",'P9'!O14)</f>
        <v>130</v>
      </c>
      <c r="J8" s="173">
        <f>IF('P9'!P14=0,"",'P9'!P14)</f>
        <v>245</v>
      </c>
      <c r="K8" s="171">
        <f>IF('P9'!Q14=0,"",'P9'!Q14)</f>
        <v>303.47796530192568</v>
      </c>
      <c r="L8">
        <v>20</v>
      </c>
    </row>
    <row r="9" spans="1:12" ht="15.6" x14ac:dyDescent="0.3">
      <c r="A9" s="169">
        <v>5</v>
      </c>
      <c r="B9" s="170">
        <f>IF('P5'!A16="","",'P5'!A16)</f>
        <v>94</v>
      </c>
      <c r="C9" s="171">
        <f>IF('P5'!B16="","",'P5'!B16)</f>
        <v>87.17</v>
      </c>
      <c r="D9" s="170" t="str">
        <f>IF('P5'!C16="","",'P5'!C16)</f>
        <v>JM</v>
      </c>
      <c r="E9" s="172">
        <f>IF('P5'!D16="","",'P5'!D16)</f>
        <v>35101</v>
      </c>
      <c r="F9" s="168" t="str">
        <f>IF('P5'!F16="","",'P5'!F16)</f>
        <v>Hans Sande</v>
      </c>
      <c r="G9" s="168" t="str">
        <f>IF('P5'!G16="","",'P5'!G16)</f>
        <v>IL Brodd</v>
      </c>
      <c r="H9" s="173">
        <f>IF('P5'!N16=0,"",'P5'!N16)</f>
        <v>109</v>
      </c>
      <c r="I9" s="173">
        <f>IF('P5'!O16=0,"",'P5'!O16)</f>
        <v>142</v>
      </c>
      <c r="J9" s="173">
        <f>IF('P5'!P16=0,"",'P5'!P16)</f>
        <v>251</v>
      </c>
      <c r="K9" s="171">
        <f>IF('P5'!Q16=0,"",'P5'!Q16)</f>
        <v>296.29263381754993</v>
      </c>
      <c r="L9">
        <v>19</v>
      </c>
    </row>
    <row r="10" spans="1:12" ht="15.6" x14ac:dyDescent="0.3">
      <c r="A10" s="169">
        <v>6</v>
      </c>
      <c r="B10" s="170">
        <f>IF('P4'!A9="","",'P4'!A9)</f>
        <v>105</v>
      </c>
      <c r="C10" s="171">
        <f>IF('P4'!B9="","",'P4'!B9)</f>
        <v>95.28</v>
      </c>
      <c r="D10" s="170" t="str">
        <f>IF('P4'!C9="","",'P4'!C9)</f>
        <v>JM</v>
      </c>
      <c r="E10" s="172">
        <f>IF('P4'!D9="","",'P4'!D9)</f>
        <v>35434</v>
      </c>
      <c r="F10" s="168" t="str">
        <f>IF('P4'!F9="","",'P4'!F9)</f>
        <v>Ole Magnus Strand</v>
      </c>
      <c r="G10" s="168" t="str">
        <f>IF('P4'!G9="","",'P4'!G9)</f>
        <v>Hitra VK</v>
      </c>
      <c r="H10" s="173">
        <f>IF('P4'!N9=0,"",'P4'!N9)</f>
        <v>111</v>
      </c>
      <c r="I10" s="173">
        <f>IF('P4'!O9=0,"",'P4'!O9)</f>
        <v>140</v>
      </c>
      <c r="J10" s="173">
        <f>IF('P4'!P9=0,"",'P4'!P9)</f>
        <v>251</v>
      </c>
      <c r="K10" s="171">
        <f>IF('P4'!Q9=0,"",'P4'!Q9)</f>
        <v>284.72221129654361</v>
      </c>
      <c r="L10">
        <v>18</v>
      </c>
    </row>
    <row r="11" spans="1:12" ht="15.6" x14ac:dyDescent="0.3">
      <c r="A11" s="169">
        <v>7</v>
      </c>
      <c r="B11" s="170">
        <f>IF('P4'!A11="","",'P4'!A11)</f>
        <v>105</v>
      </c>
      <c r="C11" s="171">
        <f>IF('P4'!B11="","",'P4'!B11)</f>
        <v>100.29</v>
      </c>
      <c r="D11" s="170" t="str">
        <f>IF('P4'!C11="","",'P4'!C11)</f>
        <v>JM</v>
      </c>
      <c r="E11" s="172">
        <f>IF('P4'!D11="","",'P4'!D11)</f>
        <v>34808</v>
      </c>
      <c r="F11" s="168" t="str">
        <f>IF('P4'!F11="","",'P4'!F11)</f>
        <v>Evald Osnes Devik</v>
      </c>
      <c r="G11" s="168" t="str">
        <f>IF('P4'!G11="","",'P4'!G11)</f>
        <v>IL Brodd</v>
      </c>
      <c r="H11" s="173">
        <f>IF('P4'!N11=0,"",'P4'!N11)</f>
        <v>111</v>
      </c>
      <c r="I11" s="173">
        <f>IF('P4'!O11=0,"",'P4'!O11)</f>
        <v>140</v>
      </c>
      <c r="J11" s="173">
        <f>IF('P4'!P11=0,"",'P4'!P11)</f>
        <v>251</v>
      </c>
      <c r="K11" s="171">
        <f>IF('P4'!Q11=0,"",'P4'!Q11)</f>
        <v>278.95381046137993</v>
      </c>
      <c r="L11">
        <v>17</v>
      </c>
    </row>
    <row r="12" spans="1:12" ht="15.6" x14ac:dyDescent="0.3">
      <c r="A12" s="169">
        <v>8</v>
      </c>
      <c r="B12" s="170">
        <f>IF('P5'!A9="","",'P5'!A9)</f>
        <v>94</v>
      </c>
      <c r="C12" s="171">
        <f>IF('P5'!B9="","",'P5'!B9)</f>
        <v>92.21</v>
      </c>
      <c r="D12" s="170" t="str">
        <f>IF('P5'!C9="","",'P5'!C9)</f>
        <v>JM</v>
      </c>
      <c r="E12" s="172">
        <f>IF('P5'!D9="","",'P5'!D9)</f>
        <v>35287</v>
      </c>
      <c r="F12" s="168" t="str">
        <f>IF('P5'!F9="","",'P5'!F9)</f>
        <v>Mathias Hybertsen</v>
      </c>
      <c r="G12" s="168" t="str">
        <f>IF('P5'!G9="","",'P5'!G9)</f>
        <v>Nidelv IL</v>
      </c>
      <c r="H12" s="173">
        <f>IF('P5'!N9=0,"",'P5'!N9)</f>
        <v>105</v>
      </c>
      <c r="I12" s="173">
        <f>IF('P5'!O9=0,"",'P5'!O9)</f>
        <v>130</v>
      </c>
      <c r="J12" s="173">
        <f>IF('P5'!P9=0,"",'P5'!P9)</f>
        <v>235</v>
      </c>
      <c r="K12" s="171">
        <f>IF('P5'!Q9=0,"",'P5'!Q9)</f>
        <v>270.3389673487506</v>
      </c>
      <c r="L12">
        <v>16</v>
      </c>
    </row>
    <row r="13" spans="1:12" ht="15.6" x14ac:dyDescent="0.3">
      <c r="A13" s="169">
        <v>9</v>
      </c>
      <c r="B13" s="170">
        <f>IF('P4'!A14="","",'P4'!A14)</f>
        <v>69</v>
      </c>
      <c r="C13" s="171">
        <f>IF('P4'!B14="","",'P4'!B14)</f>
        <v>67</v>
      </c>
      <c r="D13" s="170" t="str">
        <f>IF('P4'!C14="","",'P4'!C14)</f>
        <v>JM</v>
      </c>
      <c r="E13" s="172">
        <f>IF('P4'!D14="","",'P4'!D14)</f>
        <v>35378</v>
      </c>
      <c r="F13" s="168" t="str">
        <f>IF('P4'!F14="","",'P4'!F14)</f>
        <v>Runar Klungervik</v>
      </c>
      <c r="G13" s="168" t="str">
        <f>IF('P4'!G14="","",'P4'!G14)</f>
        <v>Hitra VK</v>
      </c>
      <c r="H13" s="173">
        <f>IF('P4'!N14=0,"",'P4'!N14)</f>
        <v>86</v>
      </c>
      <c r="I13" s="173">
        <f>IF('P4'!O14=0,"",'P4'!O14)</f>
        <v>108</v>
      </c>
      <c r="J13" s="173">
        <f>IF('P4'!P14=0,"",'P4'!P14)</f>
        <v>194</v>
      </c>
      <c r="K13" s="171">
        <f>IF('P4'!Q14=0,"",'P4'!Q14)</f>
        <v>266.01719937288891</v>
      </c>
      <c r="L13">
        <v>15</v>
      </c>
    </row>
    <row r="14" spans="1:12" ht="15.6" x14ac:dyDescent="0.3">
      <c r="A14" s="169">
        <v>10</v>
      </c>
      <c r="B14" s="170">
        <f>IF('P4'!A16="","",'P4'!A16)</f>
        <v>85</v>
      </c>
      <c r="C14" s="171">
        <f>IF('P4'!B16="","",'P4'!B16)</f>
        <v>83.72</v>
      </c>
      <c r="D14" s="170" t="str">
        <f>IF('P4'!C16="","",'P4'!C16)</f>
        <v>UM</v>
      </c>
      <c r="E14" s="172">
        <f>IF('P4'!D16="","",'P4'!D16)</f>
        <v>35949</v>
      </c>
      <c r="F14" s="168" t="str">
        <f>IF('P4'!F16="","",'P4'!F16)</f>
        <v>Izak Süssmann</v>
      </c>
      <c r="G14" s="168" t="str">
        <f>IF('P4'!G16="","",'P4'!G16)</f>
        <v>Stavanger VK</v>
      </c>
      <c r="H14" s="173">
        <f>IF('P4'!N16=0,"",'P4'!N16)</f>
        <v>95</v>
      </c>
      <c r="I14" s="173">
        <f>IF('P4'!O16=0,"",'P4'!O16)</f>
        <v>115</v>
      </c>
      <c r="J14" s="173">
        <f>IF('P4'!P16=0,"",'P4'!P16)</f>
        <v>210</v>
      </c>
      <c r="K14" s="171">
        <f>IF('P4'!Q16=0,"",'P4'!Q16)</f>
        <v>252.87268405959065</v>
      </c>
      <c r="L14">
        <v>14</v>
      </c>
    </row>
    <row r="15" spans="1:12" ht="15.6" x14ac:dyDescent="0.3">
      <c r="A15" s="169">
        <v>11</v>
      </c>
      <c r="B15" s="170">
        <f>IF('P2'!A11="","",'P2'!A11)</f>
        <v>62</v>
      </c>
      <c r="C15" s="171">
        <f>IF('P2'!B11="","",'P2'!B11)</f>
        <v>56.62</v>
      </c>
      <c r="D15" s="170" t="str">
        <f>IF('P2'!C11="","",'P2'!C11)</f>
        <v>UM</v>
      </c>
      <c r="E15" s="172">
        <f>IF('P2'!D11="","",'P2'!D11)</f>
        <v>36793</v>
      </c>
      <c r="F15" s="168" t="str">
        <f>IF('P2'!F11="","",'P2'!F11)</f>
        <v>Kim Aleksander Kværnø</v>
      </c>
      <c r="G15" s="168" t="str">
        <f>IF('P2'!G11="","",'P2'!G11)</f>
        <v>Hitra VK</v>
      </c>
      <c r="H15" s="173">
        <f>IF('P2'!N11=0,"",'P2'!N11)</f>
        <v>70</v>
      </c>
      <c r="I15" s="173">
        <f>IF('P2'!O11=0,"",'P2'!O11)</f>
        <v>93</v>
      </c>
      <c r="J15" s="173">
        <f>IF('P2'!P11=0,"",'P2'!P11)</f>
        <v>163</v>
      </c>
      <c r="K15" s="171">
        <f>IF('P2'!Q11=0,"",'P2'!Q11)</f>
        <v>252.22783341935008</v>
      </c>
      <c r="L15">
        <v>13</v>
      </c>
    </row>
    <row r="16" spans="1:12" ht="15.6" x14ac:dyDescent="0.3">
      <c r="A16" s="169">
        <v>12</v>
      </c>
      <c r="B16" s="170">
        <f>IF('P5'!A17="","",'P5'!A17)</f>
        <v>77</v>
      </c>
      <c r="C16" s="171">
        <f>IF('P5'!B17="","",'P5'!B17)</f>
        <v>75.53</v>
      </c>
      <c r="D16" s="170" t="str">
        <f>IF('P5'!C17="","",'P5'!C17)</f>
        <v>JM</v>
      </c>
      <c r="E16" s="172">
        <f>IF('P5'!D17="","",'P5'!D17)</f>
        <v>35180</v>
      </c>
      <c r="F16" s="168" t="str">
        <f>IF('P5'!F17="","",'P5'!F17)</f>
        <v>Johan Espedal</v>
      </c>
      <c r="G16" s="168" t="str">
        <f>IF('P5'!G17="","",'P5'!G17)</f>
        <v>Stavanger VK</v>
      </c>
      <c r="H16" s="173">
        <f>IF('P5'!N17=0,"",'P5'!N17)</f>
        <v>86</v>
      </c>
      <c r="I16" s="173">
        <f>IF('P5'!O17=0,"",'P5'!O17)</f>
        <v>108</v>
      </c>
      <c r="J16" s="173">
        <f>IF('P5'!P17=0,"",'P5'!P17)</f>
        <v>194</v>
      </c>
      <c r="K16" s="171">
        <f>IF('P5'!Q17=0,"",'P5'!Q17)</f>
        <v>247.00732830674156</v>
      </c>
      <c r="L16">
        <v>12</v>
      </c>
    </row>
    <row r="17" spans="1:12" ht="15.6" x14ac:dyDescent="0.3">
      <c r="A17" s="169">
        <v>13</v>
      </c>
      <c r="B17" s="170">
        <f>IF('P2'!A12="","",'P2'!A12)</f>
        <v>62</v>
      </c>
      <c r="C17" s="171">
        <f>IF('P2'!B12="","",'P2'!B12)</f>
        <v>61.27</v>
      </c>
      <c r="D17" s="170" t="str">
        <f>IF('P2'!C12="","",'P2'!C12)</f>
        <v>UM</v>
      </c>
      <c r="E17" s="172">
        <f>IF('P2'!D12="","",'P2'!D12)</f>
        <v>36529</v>
      </c>
      <c r="F17" s="168" t="str">
        <f>IF('P2'!F12="","",'P2'!F12)</f>
        <v>Robert Andre Moldestad</v>
      </c>
      <c r="G17" s="168" t="str">
        <f>IF('P2'!G12="","",'P2'!G12)</f>
        <v>Breimsbygda IL</v>
      </c>
      <c r="H17" s="173">
        <f>IF('P2'!N12=0,"",'P2'!N12)</f>
        <v>75</v>
      </c>
      <c r="I17" s="173">
        <f>IF('P2'!O12=0,"",'P2'!O12)</f>
        <v>92</v>
      </c>
      <c r="J17" s="173">
        <f>IF('P2'!P12=0,"",'P2'!P12)</f>
        <v>167</v>
      </c>
      <c r="K17" s="171">
        <f>IF('P2'!Q12=0,"",'P2'!Q12)</f>
        <v>243.58427983876112</v>
      </c>
      <c r="L17">
        <v>11</v>
      </c>
    </row>
    <row r="18" spans="1:12" ht="15.6" x14ac:dyDescent="0.3">
      <c r="A18" s="169">
        <v>14</v>
      </c>
      <c r="B18" s="170">
        <f>IF('P2'!A13="","",'P2'!A13)</f>
        <v>56</v>
      </c>
      <c r="C18" s="171">
        <f>IF('P2'!B13="","",'P2'!B13)</f>
        <v>54.64</v>
      </c>
      <c r="D18" s="170" t="str">
        <f>IF('P2'!C13="","",'P2'!C13)</f>
        <v>UM</v>
      </c>
      <c r="E18" s="172">
        <f>IF('P2'!D13="","",'P2'!D13)</f>
        <v>36790</v>
      </c>
      <c r="F18" s="168" t="str">
        <f>IF('P2'!F13="","",'P2'!F13)</f>
        <v>Eddy Knutshaug</v>
      </c>
      <c r="G18" s="168" t="str">
        <f>IF('P2'!G13="","",'P2'!G13)</f>
        <v>Hitra VK</v>
      </c>
      <c r="H18" s="173">
        <f>IF('P2'!N13=0,"",'P2'!N13)</f>
        <v>63</v>
      </c>
      <c r="I18" s="173">
        <f>IF('P2'!O13=0,"",'P2'!O13)</f>
        <v>80</v>
      </c>
      <c r="J18" s="173">
        <f>IF('P2'!P13=0,"",'P2'!P13)</f>
        <v>143</v>
      </c>
      <c r="K18" s="171">
        <f>IF('P2'!Q13=0,"",'P2'!Q13)</f>
        <v>227.57807249840536</v>
      </c>
      <c r="L18">
        <v>10</v>
      </c>
    </row>
    <row r="19" spans="1:12" ht="15.6" x14ac:dyDescent="0.3">
      <c r="A19" s="169">
        <v>15</v>
      </c>
      <c r="B19" s="170">
        <f>IF('P5'!A14="","",'P5'!A14)</f>
        <v>77</v>
      </c>
      <c r="C19" s="171">
        <f>IF('P5'!B14="","",'P5'!B14)</f>
        <v>70.81</v>
      </c>
      <c r="D19" s="170" t="str">
        <f>IF('P5'!C14="","",'P5'!C14)</f>
        <v>UM</v>
      </c>
      <c r="E19" s="172">
        <f>IF('P5'!D14="","",'P5'!D14)</f>
        <v>36849</v>
      </c>
      <c r="F19" s="168" t="str">
        <f>IF('P5'!F14="","",'P5'!F14)</f>
        <v>Stephan Paulsen</v>
      </c>
      <c r="G19" s="168" t="str">
        <f>IF('P5'!G14="","",'P5'!G14)</f>
        <v>Hitra VK</v>
      </c>
      <c r="H19" s="173">
        <f>IF('P5'!N14=0,"",'P5'!N14)</f>
        <v>75</v>
      </c>
      <c r="I19" s="173">
        <f>IF('P5'!O14=0,"",'P5'!O14)</f>
        <v>95</v>
      </c>
      <c r="J19" s="173">
        <f>IF('P5'!P14=0,"",'P5'!P14)</f>
        <v>170</v>
      </c>
      <c r="K19" s="171">
        <f>IF('P5'!Q14=0,"",'P5'!Q14)</f>
        <v>224.98896409168125</v>
      </c>
      <c r="L19">
        <v>9</v>
      </c>
    </row>
    <row r="20" spans="1:12" ht="15.6" x14ac:dyDescent="0.3">
      <c r="A20" s="169">
        <v>16</v>
      </c>
      <c r="B20" s="170">
        <f>IF('P2'!A20="","",'P2'!A20)</f>
        <v>62</v>
      </c>
      <c r="C20" s="171">
        <f>IF('P2'!B20="","",'P2'!B20)</f>
        <v>59.33</v>
      </c>
      <c r="D20" s="170" t="str">
        <f>IF('P2'!C20="","",'P2'!C20)</f>
        <v>UM</v>
      </c>
      <c r="E20" s="172">
        <f>IF('P2'!D20="","",'P2'!D20)</f>
        <v>36725</v>
      </c>
      <c r="F20" s="168" t="str">
        <f>IF('P2'!F20="","",'P2'!F20)</f>
        <v>Runar Scheie</v>
      </c>
      <c r="G20" s="168" t="str">
        <f>IF('P2'!G20="","",'P2'!G20)</f>
        <v>Hitra VK</v>
      </c>
      <c r="H20" s="173">
        <f>IF('P2'!N20=0,"",'P2'!N20)</f>
        <v>65</v>
      </c>
      <c r="I20" s="173">
        <f>IF('P2'!O20=0,"",'P2'!O20)</f>
        <v>85</v>
      </c>
      <c r="J20" s="173">
        <f>IF('P2'!P20=0,"",'P2'!P20)</f>
        <v>150</v>
      </c>
      <c r="K20" s="171">
        <f>IF('P2'!Q20=0,"",'P2'!Q20)</f>
        <v>224.0083373854271</v>
      </c>
      <c r="L20">
        <v>8</v>
      </c>
    </row>
    <row r="21" spans="1:12" ht="15.6" x14ac:dyDescent="0.3">
      <c r="A21" s="169">
        <v>17</v>
      </c>
      <c r="B21" s="170">
        <f>IF('P5'!A12="","",'P5'!A12)</f>
        <v>69</v>
      </c>
      <c r="C21" s="171">
        <f>IF('P5'!B12="","",'P5'!B12)</f>
        <v>65.760000000000005</v>
      </c>
      <c r="D21" s="170" t="str">
        <f>IF('P5'!C12="","",'P5'!C12)</f>
        <v>UM</v>
      </c>
      <c r="E21" s="172">
        <f>IF('P5'!D12="","",'P5'!D12)</f>
        <v>36545</v>
      </c>
      <c r="F21" s="175" t="str">
        <f>IF('P5'!F12="","",'P5'!F12)</f>
        <v>Marcus Røed Frøyset</v>
      </c>
      <c r="G21" s="168" t="str">
        <f>IF('P5'!G12="","",'P5'!G12)</f>
        <v>IL Brodd</v>
      </c>
      <c r="H21" s="173">
        <f>IF('P5'!N12=0,"",'P5'!N12)</f>
        <v>68</v>
      </c>
      <c r="I21" s="173">
        <f>IF('P5'!O12=0,"",'P5'!O12)</f>
        <v>83</v>
      </c>
      <c r="J21" s="173">
        <f>IF('P5'!P12=0,"",'P5'!P12)</f>
        <v>151</v>
      </c>
      <c r="K21" s="171">
        <f>IF('P5'!Q12=0,"",'P5'!Q12)</f>
        <v>209.64867119960311</v>
      </c>
      <c r="L21">
        <v>7</v>
      </c>
    </row>
    <row r="22" spans="1:12" ht="15.6" x14ac:dyDescent="0.3">
      <c r="A22" s="169">
        <v>18</v>
      </c>
      <c r="B22" s="170" t="str">
        <f>IF('P2'!A19="","",'P2'!A19)</f>
        <v>+94</v>
      </c>
      <c r="C22" s="171">
        <f>IF('P2'!B19="","",'P2'!B19)</f>
        <v>100.98</v>
      </c>
      <c r="D22" s="170" t="str">
        <f>IF('P2'!C19="","",'P2'!C19)</f>
        <v>UM</v>
      </c>
      <c r="E22" s="172">
        <f>IF('P2'!D19="","",'P2'!D19)</f>
        <v>36029</v>
      </c>
      <c r="F22" s="168" t="str">
        <f>IF('P2'!F19="","",'P2'!F19)</f>
        <v>Ole-Kristoffer Sørland</v>
      </c>
      <c r="G22" s="168" t="str">
        <f>IF('P2'!G19="","",'P2'!G19)</f>
        <v>Breimsbygda IL</v>
      </c>
      <c r="H22" s="173">
        <f>IF('P2'!N19=0,"",'P2'!N19)</f>
        <v>82</v>
      </c>
      <c r="I22" s="173">
        <f>IF('P2'!O19=0,"",'P2'!O19)</f>
        <v>102</v>
      </c>
      <c r="J22" s="173">
        <f>IF('P2'!P19=0,"",'P2'!P19)</f>
        <v>184</v>
      </c>
      <c r="K22" s="171">
        <f>IF('P2'!Q19=0,"",'P2'!Q19)</f>
        <v>203.96083107561822</v>
      </c>
      <c r="L22">
        <v>6</v>
      </c>
    </row>
    <row r="23" spans="1:12" ht="15.6" x14ac:dyDescent="0.3">
      <c r="A23" s="169">
        <v>19</v>
      </c>
      <c r="B23" s="170">
        <f>IF('P2'!A10="","",'P2'!A10)</f>
        <v>50</v>
      </c>
      <c r="C23" s="171">
        <f>IF('P2'!B10="","",'P2'!B10)</f>
        <v>47.72</v>
      </c>
      <c r="D23" s="170" t="str">
        <f>IF('P2'!C10="","",'P2'!C10)</f>
        <v>UM</v>
      </c>
      <c r="E23" s="172">
        <f>IF('P2'!D10="","",'P2'!D10)</f>
        <v>37220</v>
      </c>
      <c r="F23" s="168" t="str">
        <f>IF('P2'!F10="","",'P2'!F10)</f>
        <v>Aron Süssmann</v>
      </c>
      <c r="G23" s="168" t="str">
        <f>IF('P2'!G10="","",'P2'!G10)</f>
        <v>Stavanger VK</v>
      </c>
      <c r="H23" s="173">
        <f>IF('P2'!N10=0,"",'P2'!N10)</f>
        <v>52</v>
      </c>
      <c r="I23" s="173">
        <f>IF('P2'!O10=0,"",'P2'!O10)</f>
        <v>62</v>
      </c>
      <c r="J23" s="173">
        <f>IF('P2'!P10=0,"",'P2'!P10)</f>
        <v>114</v>
      </c>
      <c r="K23" s="171">
        <f>IF('P2'!Q10=0,"",'P2'!Q10)</f>
        <v>203.48785051263047</v>
      </c>
      <c r="L23">
        <v>5</v>
      </c>
    </row>
    <row r="24" spans="1:12" ht="15.6" x14ac:dyDescent="0.3">
      <c r="A24" s="169">
        <v>20</v>
      </c>
      <c r="B24" s="170" t="str">
        <f>IF('P2'!A17="","",'P2'!A17)</f>
        <v>+94</v>
      </c>
      <c r="C24" s="171">
        <f>IF('P2'!B17="","",'P2'!B17)</f>
        <v>122.97</v>
      </c>
      <c r="D24" s="170" t="str">
        <f>IF('P2'!C17="","",'P2'!C17)</f>
        <v>UM</v>
      </c>
      <c r="E24" s="172">
        <f>IF('P2'!D17="","",'P2'!D17)</f>
        <v>36841</v>
      </c>
      <c r="F24" s="168" t="str">
        <f>IF('P2'!F17="","",'P2'!F17)</f>
        <v>Leiv Arne Støyva Sårheim</v>
      </c>
      <c r="G24" s="168" t="str">
        <f>IF('P2'!G17="","",'P2'!G17)</f>
        <v>Breimsbygda IL</v>
      </c>
      <c r="H24" s="173">
        <f>IF('P2'!N17=0,"",'P2'!N17)</f>
        <v>90</v>
      </c>
      <c r="I24" s="173">
        <f>IF('P2'!O17=0,"",'P2'!O17)</f>
        <v>105</v>
      </c>
      <c r="J24" s="173">
        <f>IF('P2'!P17=0,"",'P2'!P17)</f>
        <v>195</v>
      </c>
      <c r="K24" s="171">
        <f>IF('P2'!Q17=0,"",'P2'!Q17)</f>
        <v>203.38657778621143</v>
      </c>
      <c r="L24">
        <v>4</v>
      </c>
    </row>
    <row r="25" spans="1:12" ht="15.6" x14ac:dyDescent="0.3">
      <c r="A25" s="169">
        <v>21</v>
      </c>
      <c r="B25" s="170">
        <f>IF('P4'!A12="","",'P4'!A12)</f>
        <v>69</v>
      </c>
      <c r="C25" s="171">
        <f>IF('P4'!B12="","",'P4'!B12)</f>
        <v>65.48</v>
      </c>
      <c r="D25" s="170" t="str">
        <f>IF('P4'!C12="","",'P4'!C12)</f>
        <v>UM</v>
      </c>
      <c r="E25" s="172">
        <f>IF('P4'!D12="","",'P4'!D12)</f>
        <v>37233</v>
      </c>
      <c r="F25" s="168" t="str">
        <f>IF('P4'!F12="","",'P4'!F12)</f>
        <v>Øystein Aleksander Skauge</v>
      </c>
      <c r="G25" s="168" t="str">
        <f>IF('P4'!G12="","",'P4'!G12)</f>
        <v>Nidelv IL</v>
      </c>
      <c r="H25" s="173">
        <f>IF('P4'!N12=0,"",'P4'!N12)</f>
        <v>62</v>
      </c>
      <c r="I25" s="173">
        <f>IF('P4'!O12=0,"",'P4'!O12)</f>
        <v>80</v>
      </c>
      <c r="J25" s="173">
        <f>IF('P4'!P12=0,"",'P4'!P12)</f>
        <v>142</v>
      </c>
      <c r="K25" s="171">
        <f>IF('P4'!Q12=0,"",'P4'!Q12)</f>
        <v>197.72121249281221</v>
      </c>
      <c r="L25">
        <v>3</v>
      </c>
    </row>
    <row r="26" spans="1:12" ht="15.6" x14ac:dyDescent="0.3">
      <c r="A26" s="169">
        <v>22</v>
      </c>
      <c r="B26" s="170">
        <f>IF('P4'!A15="","",'P4'!A15)</f>
        <v>69</v>
      </c>
      <c r="C26" s="171">
        <f>IF('P4'!B15="","",'P4'!B15)</f>
        <v>68.5</v>
      </c>
      <c r="D26" s="170" t="str">
        <f>IF('P4'!C15="","",'P4'!C15)</f>
        <v>UM</v>
      </c>
      <c r="E26" s="172">
        <f>IF('P4'!D15="","",'P4'!D15)</f>
        <v>36575</v>
      </c>
      <c r="F26" s="168" t="str">
        <f>IF('P4'!F15="","",'P4'!F15)</f>
        <v>Håkon Hjelle Roset</v>
      </c>
      <c r="G26" s="168" t="str">
        <f>IF('P4'!G15="","",'P4'!G15)</f>
        <v>IL Brodd</v>
      </c>
      <c r="H26" s="173">
        <f>IF('P4'!N15=0,"",'P4'!N15)</f>
        <v>62</v>
      </c>
      <c r="I26" s="173">
        <f>IF('P4'!O15=0,"",'P4'!O15)</f>
        <v>82</v>
      </c>
      <c r="J26" s="173">
        <f>IF('P4'!P15=0,"",'P4'!P15)</f>
        <v>144</v>
      </c>
      <c r="K26" s="171">
        <f>IF('P4'!Q15=0,"",'P4'!Q15)</f>
        <v>194.62433699293405</v>
      </c>
      <c r="L26">
        <v>2</v>
      </c>
    </row>
    <row r="27" spans="1:12" ht="15.6" x14ac:dyDescent="0.3">
      <c r="A27" s="169">
        <v>23</v>
      </c>
      <c r="B27" s="170">
        <f>IF('P2'!A9="","",'P2'!A9)</f>
        <v>69</v>
      </c>
      <c r="C27" s="171">
        <f>IF('P2'!B9="","",'P2'!B9)</f>
        <v>67.45</v>
      </c>
      <c r="D27" s="170" t="str">
        <f>IF('P2'!C9="","",'P2'!C9)</f>
        <v>UM</v>
      </c>
      <c r="E27" s="172">
        <f>IF('P2'!D9="","",'P2'!D9)</f>
        <v>36768</v>
      </c>
      <c r="F27" s="168" t="str">
        <f>IF('P2'!F9="","",'P2'!F9)</f>
        <v>Reiel Felde</v>
      </c>
      <c r="G27" s="168" t="str">
        <f>IF('P2'!G9="","",'P2'!G9)</f>
        <v>Breimsbygda IL</v>
      </c>
      <c r="H27" s="173">
        <f>IF('P2'!N9=0,"",'P2'!N9)</f>
        <v>63</v>
      </c>
      <c r="I27" s="173">
        <f>IF('P2'!O9=0,"",'P2'!O9)</f>
        <v>70</v>
      </c>
      <c r="J27" s="173">
        <f>IF('P2'!P9=0,"",'P2'!P9)</f>
        <v>133</v>
      </c>
      <c r="K27" s="171">
        <f>IF('P2'!Q9=0,"",'P2'!Q9)</f>
        <v>181.57142769889705</v>
      </c>
      <c r="L27">
        <v>1</v>
      </c>
    </row>
    <row r="38" spans="7:7" x14ac:dyDescent="0.25">
      <c r="G38" s="40" t="s">
        <v>20</v>
      </c>
    </row>
  </sheetData>
  <mergeCells count="5">
    <mergeCell ref="A1:K1"/>
    <mergeCell ref="A2:E2"/>
    <mergeCell ref="F2:G2"/>
    <mergeCell ref="H2:K2"/>
    <mergeCell ref="A3:K3"/>
  </mergeCells>
  <phoneticPr fontId="12" type="noConversion"/>
  <pageMargins left="0.75" right="0.75" top="1" bottom="1" header="0.5" footer="0.5"/>
  <pageSetup paperSize="9" scale="74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B63"/>
  <sheetViews>
    <sheetView topLeftCell="A29" workbookViewId="0">
      <selection activeCell="J61" sqref="J61"/>
    </sheetView>
  </sheetViews>
  <sheetFormatPr baseColWidth="10" defaultColWidth="8.77734375" defaultRowHeight="12.6" x14ac:dyDescent="0.25"/>
  <cols>
    <col min="1" max="2" width="11.44140625" customWidth="1"/>
  </cols>
  <sheetData>
    <row r="1" spans="1:2" x14ac:dyDescent="0.25">
      <c r="A1" t="s">
        <v>44</v>
      </c>
      <c r="B1" s="76"/>
    </row>
    <row r="2" spans="1:2" x14ac:dyDescent="0.25">
      <c r="A2" t="s">
        <v>45</v>
      </c>
      <c r="B2" s="76" t="s">
        <v>11</v>
      </c>
    </row>
    <row r="3" spans="1:2" x14ac:dyDescent="0.25">
      <c r="A3">
        <v>30</v>
      </c>
      <c r="B3" s="76">
        <v>1</v>
      </c>
    </row>
    <row r="4" spans="1:2" x14ac:dyDescent="0.25">
      <c r="A4">
        <v>31</v>
      </c>
      <c r="B4" s="76">
        <v>1.014</v>
      </c>
    </row>
    <row r="5" spans="1:2" x14ac:dyDescent="0.25">
      <c r="A5">
        <v>32</v>
      </c>
      <c r="B5" s="76">
        <v>1.028</v>
      </c>
    </row>
    <row r="6" spans="1:2" x14ac:dyDescent="0.25">
      <c r="A6">
        <v>33</v>
      </c>
      <c r="B6" s="76">
        <v>1.0429999999999999</v>
      </c>
    </row>
    <row r="7" spans="1:2" x14ac:dyDescent="0.25">
      <c r="A7">
        <v>34</v>
      </c>
      <c r="B7" s="76">
        <v>1.0580000000000001</v>
      </c>
    </row>
    <row r="8" spans="1:2" x14ac:dyDescent="0.25">
      <c r="A8">
        <v>35</v>
      </c>
      <c r="B8" s="76">
        <v>1.0720000000000001</v>
      </c>
    </row>
    <row r="9" spans="1:2" x14ac:dyDescent="0.25">
      <c r="A9">
        <v>36</v>
      </c>
      <c r="B9" s="76">
        <v>1.087</v>
      </c>
    </row>
    <row r="10" spans="1:2" x14ac:dyDescent="0.25">
      <c r="A10">
        <v>37</v>
      </c>
      <c r="B10" s="76">
        <v>1.1000000000000001</v>
      </c>
    </row>
    <row r="11" spans="1:2" x14ac:dyDescent="0.25">
      <c r="A11">
        <v>38</v>
      </c>
      <c r="B11" s="76">
        <v>1.113</v>
      </c>
    </row>
    <row r="12" spans="1:2" x14ac:dyDescent="0.25">
      <c r="A12">
        <v>39</v>
      </c>
      <c r="B12" s="76">
        <v>1.125</v>
      </c>
    </row>
    <row r="13" spans="1:2" x14ac:dyDescent="0.25">
      <c r="A13">
        <v>40</v>
      </c>
      <c r="B13" s="76">
        <v>1.1359999999999999</v>
      </c>
    </row>
    <row r="14" spans="1:2" x14ac:dyDescent="0.25">
      <c r="A14">
        <v>41</v>
      </c>
      <c r="B14" s="76">
        <v>1.147</v>
      </c>
    </row>
    <row r="15" spans="1:2" x14ac:dyDescent="0.25">
      <c r="A15">
        <v>42</v>
      </c>
      <c r="B15" s="76">
        <v>1.1579999999999999</v>
      </c>
    </row>
    <row r="16" spans="1:2" x14ac:dyDescent="0.25">
      <c r="A16">
        <v>43</v>
      </c>
      <c r="B16" s="76">
        <v>1.17</v>
      </c>
    </row>
    <row r="17" spans="1:2" x14ac:dyDescent="0.25">
      <c r="A17">
        <v>44</v>
      </c>
      <c r="B17" s="76">
        <v>1.1830000000000001</v>
      </c>
    </row>
    <row r="18" spans="1:2" x14ac:dyDescent="0.25">
      <c r="A18">
        <v>45</v>
      </c>
      <c r="B18" s="76">
        <v>1.1950000000000001</v>
      </c>
    </row>
    <row r="19" spans="1:2" x14ac:dyDescent="0.25">
      <c r="A19">
        <v>46</v>
      </c>
      <c r="B19" s="76">
        <v>1.2070000000000001</v>
      </c>
    </row>
    <row r="20" spans="1:2" x14ac:dyDescent="0.25">
      <c r="A20">
        <v>47</v>
      </c>
      <c r="B20" s="76">
        <v>1.2170000000000001</v>
      </c>
    </row>
    <row r="21" spans="1:2" x14ac:dyDescent="0.25">
      <c r="A21">
        <v>48</v>
      </c>
      <c r="B21" s="76">
        <v>1.226</v>
      </c>
    </row>
    <row r="22" spans="1:2" x14ac:dyDescent="0.25">
      <c r="A22">
        <v>49</v>
      </c>
      <c r="B22" s="76">
        <v>1.234</v>
      </c>
    </row>
    <row r="23" spans="1:2" x14ac:dyDescent="0.25">
      <c r="A23">
        <v>50</v>
      </c>
      <c r="B23" s="76">
        <v>1.2430000000000001</v>
      </c>
    </row>
    <row r="24" spans="1:2" x14ac:dyDescent="0.25">
      <c r="A24">
        <v>51</v>
      </c>
      <c r="B24" s="76">
        <v>1.2549999999999999</v>
      </c>
    </row>
    <row r="25" spans="1:2" x14ac:dyDescent="0.25">
      <c r="A25">
        <v>52</v>
      </c>
      <c r="B25" s="76">
        <v>1.2709999999999999</v>
      </c>
    </row>
    <row r="26" spans="1:2" x14ac:dyDescent="0.25">
      <c r="A26">
        <v>53</v>
      </c>
      <c r="B26" s="76">
        <v>1.2929999999999999</v>
      </c>
    </row>
    <row r="27" spans="1:2" x14ac:dyDescent="0.25">
      <c r="A27">
        <v>54</v>
      </c>
      <c r="B27" s="76">
        <v>1.319</v>
      </c>
    </row>
    <row r="28" spans="1:2" x14ac:dyDescent="0.25">
      <c r="A28">
        <v>55</v>
      </c>
      <c r="B28" s="76">
        <v>1.35</v>
      </c>
    </row>
    <row r="29" spans="1:2" x14ac:dyDescent="0.25">
      <c r="A29">
        <v>56</v>
      </c>
      <c r="B29" s="76">
        <v>1.3839999999999999</v>
      </c>
    </row>
    <row r="30" spans="1:2" x14ac:dyDescent="0.25">
      <c r="A30">
        <v>57</v>
      </c>
      <c r="B30" s="76">
        <v>1.417</v>
      </c>
    </row>
    <row r="31" spans="1:2" x14ac:dyDescent="0.25">
      <c r="A31">
        <v>58</v>
      </c>
      <c r="B31" s="76">
        <v>1.4490000000000001</v>
      </c>
    </row>
    <row r="32" spans="1:2" x14ac:dyDescent="0.25">
      <c r="A32">
        <v>59</v>
      </c>
      <c r="B32" s="76">
        <v>1.48</v>
      </c>
    </row>
    <row r="33" spans="1:2" x14ac:dyDescent="0.25">
      <c r="A33">
        <v>60</v>
      </c>
      <c r="B33" s="76">
        <v>1.5089999999999999</v>
      </c>
    </row>
    <row r="34" spans="1:2" x14ac:dyDescent="0.25">
      <c r="A34">
        <v>61</v>
      </c>
      <c r="B34" s="76">
        <v>1.536</v>
      </c>
    </row>
    <row r="35" spans="1:2" x14ac:dyDescent="0.25">
      <c r="A35">
        <v>62</v>
      </c>
      <c r="B35" s="76">
        <v>1.5609999999999999</v>
      </c>
    </row>
    <row r="36" spans="1:2" x14ac:dyDescent="0.25">
      <c r="A36">
        <v>63</v>
      </c>
      <c r="B36" s="76">
        <v>1.5840000000000001</v>
      </c>
    </row>
    <row r="37" spans="1:2" x14ac:dyDescent="0.25">
      <c r="A37">
        <v>64</v>
      </c>
      <c r="B37" s="76">
        <v>1.6080000000000001</v>
      </c>
    </row>
    <row r="38" spans="1:2" x14ac:dyDescent="0.25">
      <c r="A38">
        <v>65</v>
      </c>
      <c r="B38" s="76">
        <v>1.6359999999999999</v>
      </c>
    </row>
    <row r="39" spans="1:2" x14ac:dyDescent="0.25">
      <c r="A39">
        <v>66</v>
      </c>
      <c r="B39" s="76">
        <v>1.671</v>
      </c>
    </row>
    <row r="40" spans="1:2" x14ac:dyDescent="0.25">
      <c r="A40">
        <v>67</v>
      </c>
      <c r="B40" s="76">
        <v>1.7190000000000001</v>
      </c>
    </row>
    <row r="41" spans="1:2" x14ac:dyDescent="0.25">
      <c r="A41">
        <v>68</v>
      </c>
      <c r="B41" s="76">
        <v>1.782</v>
      </c>
    </row>
    <row r="42" spans="1:2" x14ac:dyDescent="0.25">
      <c r="A42">
        <v>69</v>
      </c>
      <c r="B42" s="76">
        <v>1.8560000000000001</v>
      </c>
    </row>
    <row r="43" spans="1:2" x14ac:dyDescent="0.25">
      <c r="A43">
        <v>70</v>
      </c>
      <c r="B43" s="76">
        <v>1.9330000000000001</v>
      </c>
    </row>
    <row r="44" spans="1:2" x14ac:dyDescent="0.25">
      <c r="A44">
        <v>71</v>
      </c>
      <c r="B44" s="76">
        <v>2.0019999999999998</v>
      </c>
    </row>
    <row r="45" spans="1:2" x14ac:dyDescent="0.25">
      <c r="A45">
        <v>72</v>
      </c>
      <c r="B45" s="76">
        <v>2.0529999999999999</v>
      </c>
    </row>
    <row r="46" spans="1:2" x14ac:dyDescent="0.25">
      <c r="A46">
        <v>73</v>
      </c>
      <c r="B46" s="76">
        <v>2.0870000000000002</v>
      </c>
    </row>
    <row r="47" spans="1:2" x14ac:dyDescent="0.25">
      <c r="A47">
        <v>74</v>
      </c>
      <c r="B47" s="76">
        <v>2.113</v>
      </c>
    </row>
    <row r="48" spans="1:2" x14ac:dyDescent="0.25">
      <c r="A48">
        <v>75</v>
      </c>
      <c r="B48" s="76">
        <v>2.1419999999999999</v>
      </c>
    </row>
    <row r="49" spans="1:2" x14ac:dyDescent="0.25">
      <c r="A49">
        <v>76</v>
      </c>
      <c r="B49" s="76">
        <v>2.1840000000000002</v>
      </c>
    </row>
    <row r="50" spans="1:2" x14ac:dyDescent="0.25">
      <c r="A50">
        <v>77</v>
      </c>
      <c r="B50" s="76">
        <v>2.2509999999999999</v>
      </c>
    </row>
    <row r="51" spans="1:2" x14ac:dyDescent="0.25">
      <c r="A51">
        <v>78</v>
      </c>
      <c r="B51" s="76">
        <v>2.3580000000000001</v>
      </c>
    </row>
    <row r="52" spans="1:2" x14ac:dyDescent="0.25">
      <c r="A52">
        <v>79</v>
      </c>
      <c r="B52" s="76">
        <v>2.5</v>
      </c>
    </row>
    <row r="53" spans="1:2" x14ac:dyDescent="0.25">
      <c r="A53">
        <v>80</v>
      </c>
      <c r="B53" s="76">
        <v>2.669</v>
      </c>
    </row>
    <row r="54" spans="1:2" x14ac:dyDescent="0.25">
      <c r="A54">
        <v>81</v>
      </c>
      <c r="B54" s="76">
        <v>2.8490000000000002</v>
      </c>
    </row>
    <row r="55" spans="1:2" x14ac:dyDescent="0.25">
      <c r="A55">
        <v>82</v>
      </c>
      <c r="B55" s="76">
        <v>3.0179999999999998</v>
      </c>
    </row>
    <row r="56" spans="1:2" x14ac:dyDescent="0.25">
      <c r="A56">
        <v>83</v>
      </c>
      <c r="B56" s="76">
        <v>3.1659999999999999</v>
      </c>
    </row>
    <row r="57" spans="1:2" x14ac:dyDescent="0.25">
      <c r="A57">
        <v>84</v>
      </c>
      <c r="B57" s="76">
        <v>3.2879999999999998</v>
      </c>
    </row>
    <row r="58" spans="1:2" x14ac:dyDescent="0.25">
      <c r="A58">
        <v>85</v>
      </c>
      <c r="B58" s="76">
        <v>3.3860000000000001</v>
      </c>
    </row>
    <row r="59" spans="1:2" x14ac:dyDescent="0.25">
      <c r="A59">
        <v>86</v>
      </c>
      <c r="B59" s="76">
        <v>3.4580000000000002</v>
      </c>
    </row>
    <row r="60" spans="1:2" x14ac:dyDescent="0.25">
      <c r="A60">
        <v>87</v>
      </c>
      <c r="B60" s="76">
        <v>3.508</v>
      </c>
    </row>
    <row r="61" spans="1:2" x14ac:dyDescent="0.25">
      <c r="A61">
        <v>88</v>
      </c>
      <c r="B61" s="76">
        <v>3.54</v>
      </c>
    </row>
    <row r="62" spans="1:2" x14ac:dyDescent="0.25">
      <c r="A62">
        <v>89</v>
      </c>
      <c r="B62" s="76">
        <v>3.5590000000000002</v>
      </c>
    </row>
    <row r="63" spans="1:2" x14ac:dyDescent="0.25">
      <c r="A63">
        <v>90</v>
      </c>
      <c r="B63" s="76">
        <v>3.5710000000000002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Y40"/>
  <sheetViews>
    <sheetView showGridLines="0" showRowColHeaders="0" showZeros="0" showOutlineSymbols="0" topLeftCell="A2" zoomScaleNormal="100" zoomScaleSheetLayoutView="75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5546875" style="2" customWidth="1"/>
    <col min="3" max="3" width="6.44140625" style="62" customWidth="1"/>
    <col min="4" max="4" width="10.5546875" style="2" customWidth="1"/>
    <col min="5" max="5" width="4.5546875" style="2" customWidth="1"/>
    <col min="6" max="6" width="27.5546875" style="6" customWidth="1"/>
    <col min="7" max="7" width="20.44140625" style="6" customWidth="1"/>
    <col min="8" max="8" width="7.21875" style="2" customWidth="1"/>
    <col min="9" max="9" width="7.21875" style="56" customWidth="1"/>
    <col min="10" max="13" width="7.21875" style="2" customWidth="1"/>
    <col min="14" max="16" width="7.5546875" style="2" customWidth="1"/>
    <col min="17" max="18" width="10.5546875" style="54" customWidth="1"/>
    <col min="19" max="19" width="5.5546875" style="54" customWidth="1"/>
    <col min="20" max="20" width="5.5546875" style="5" customWidth="1"/>
    <col min="21" max="21" width="14.21875" style="5" customWidth="1"/>
    <col min="22" max="22" width="0" style="5" hidden="1" customWidth="1"/>
    <col min="23" max="16384" width="9.21875" style="5"/>
  </cols>
  <sheetData>
    <row r="1" spans="1:24" ht="53.25" customHeight="1" x14ac:dyDescent="1.05">
      <c r="F1" s="204" t="s">
        <v>46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T1" s="54"/>
    </row>
    <row r="2" spans="1:24" ht="24.75" customHeight="1" x14ac:dyDescent="0.65">
      <c r="F2" s="205" t="s">
        <v>40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T2" s="54"/>
    </row>
    <row r="3" spans="1:24" x14ac:dyDescent="0.25">
      <c r="T3" s="54"/>
    </row>
    <row r="4" spans="1:24" ht="12" customHeight="1" x14ac:dyDescent="0.25">
      <c r="T4" s="54"/>
    </row>
    <row r="5" spans="1:24" s="7" customFormat="1" ht="15" customHeight="1" x14ac:dyDescent="0.3">
      <c r="A5" s="63"/>
      <c r="B5" s="109" t="s">
        <v>26</v>
      </c>
      <c r="C5" s="206" t="s">
        <v>52</v>
      </c>
      <c r="D5" s="206"/>
      <c r="E5" s="206"/>
      <c r="F5" s="206"/>
      <c r="G5" s="110" t="s">
        <v>0</v>
      </c>
      <c r="H5" s="207" t="s">
        <v>53</v>
      </c>
      <c r="I5" s="207"/>
      <c r="J5" s="207"/>
      <c r="K5" s="207"/>
      <c r="L5" s="109" t="s">
        <v>1</v>
      </c>
      <c r="M5" s="209" t="s">
        <v>54</v>
      </c>
      <c r="N5" s="209"/>
      <c r="O5" s="209"/>
      <c r="P5" s="209"/>
      <c r="Q5" s="109" t="s">
        <v>2</v>
      </c>
      <c r="R5" s="135">
        <v>42342</v>
      </c>
      <c r="S5" s="111" t="s">
        <v>25</v>
      </c>
      <c r="T5" s="112">
        <v>2</v>
      </c>
    </row>
    <row r="6" spans="1:24" x14ac:dyDescent="0.25">
      <c r="T6" s="54"/>
    </row>
    <row r="7" spans="1:24" s="1" customFormat="1" x14ac:dyDescent="0.25">
      <c r="A7" s="27" t="s">
        <v>3</v>
      </c>
      <c r="B7" s="19" t="s">
        <v>4</v>
      </c>
      <c r="C7" s="64" t="s">
        <v>41</v>
      </c>
      <c r="D7" s="19" t="s">
        <v>5</v>
      </c>
      <c r="E7" s="19" t="s">
        <v>30</v>
      </c>
      <c r="F7" s="19" t="s">
        <v>6</v>
      </c>
      <c r="G7" s="19" t="s">
        <v>7</v>
      </c>
      <c r="H7" s="19"/>
      <c r="I7" s="65" t="s">
        <v>8</v>
      </c>
      <c r="J7" s="14"/>
      <c r="K7" s="19"/>
      <c r="L7" s="14" t="s">
        <v>9</v>
      </c>
      <c r="M7" s="14"/>
      <c r="N7" s="66" t="s">
        <v>42</v>
      </c>
      <c r="O7" s="14"/>
      <c r="P7" s="19" t="s">
        <v>10</v>
      </c>
      <c r="Q7" s="22" t="s">
        <v>11</v>
      </c>
      <c r="R7" s="113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5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31</v>
      </c>
      <c r="F8" s="20"/>
      <c r="G8" s="20"/>
      <c r="H8" s="25">
        <v>1</v>
      </c>
      <c r="I8" s="67">
        <v>2</v>
      </c>
      <c r="J8" s="24">
        <v>3</v>
      </c>
      <c r="K8" s="25">
        <v>1</v>
      </c>
      <c r="L8" s="26">
        <v>2</v>
      </c>
      <c r="M8" s="24">
        <v>3</v>
      </c>
      <c r="N8" s="68" t="s">
        <v>43</v>
      </c>
      <c r="O8" s="69"/>
      <c r="P8" s="20" t="s">
        <v>16</v>
      </c>
      <c r="Q8" s="23"/>
      <c r="R8" s="23" t="s">
        <v>47</v>
      </c>
      <c r="S8" s="23"/>
      <c r="T8" s="30"/>
      <c r="U8" s="30"/>
    </row>
    <row r="9" spans="1:24" s="12" customFormat="1" ht="19.95" customHeight="1" x14ac:dyDescent="0.25">
      <c r="A9" s="144">
        <v>69</v>
      </c>
      <c r="B9" s="137">
        <v>67.45</v>
      </c>
      <c r="C9" s="138" t="s">
        <v>105</v>
      </c>
      <c r="D9" s="139">
        <v>36768</v>
      </c>
      <c r="E9" s="156">
        <v>21</v>
      </c>
      <c r="F9" s="157" t="s">
        <v>106</v>
      </c>
      <c r="G9" s="141" t="s">
        <v>59</v>
      </c>
      <c r="H9" s="145">
        <v>55</v>
      </c>
      <c r="I9" s="146">
        <v>60</v>
      </c>
      <c r="J9" s="146">
        <v>63</v>
      </c>
      <c r="K9" s="145">
        <v>70</v>
      </c>
      <c r="L9" s="122">
        <v>-75</v>
      </c>
      <c r="M9" s="122">
        <v>-75</v>
      </c>
      <c r="N9" s="77">
        <f t="shared" ref="N9:N24" si="0">IF(MAX(H9:J9)&lt;0,0,TRUNC(MAX(H9:J9)/1)*1)</f>
        <v>63</v>
      </c>
      <c r="O9" s="77">
        <f t="shared" ref="O9:O24" si="1">IF(MAX(K9:M9)&lt;0,0,TRUNC(MAX(K9:M9)/1)*1)</f>
        <v>70</v>
      </c>
      <c r="P9" s="77">
        <f t="shared" ref="P9:P23" si="2">IF(N9=0,0,IF(O9=0,0,SUM(N9:O9)))</f>
        <v>133</v>
      </c>
      <c r="Q9" s="78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181.57142769889705</v>
      </c>
      <c r="R9" s="78" t="str">
        <f>IF(OR(D9="",B9="",V9=""),"",IF(OR(C9="UM",C9="JM",C9="SM",C9="UK",C9="JK",C9="SK"),"",Q9*(IF(ABS(1900-YEAR((V9+1)-D9))&lt;29,0,(VLOOKUP((YEAR(V9)-YEAR(D9)),'Meltzer-Malone'!$A$3:$B$63,2))))))</f>
        <v/>
      </c>
      <c r="S9" s="79"/>
      <c r="T9" s="80"/>
      <c r="U9" s="81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1.3651987045029854</v>
      </c>
      <c r="V9" s="134">
        <f>R5</f>
        <v>42342</v>
      </c>
      <c r="W9" s="123"/>
      <c r="X9" s="123"/>
    </row>
    <row r="10" spans="1:24" s="12" customFormat="1" ht="19.95" customHeight="1" x14ac:dyDescent="0.25">
      <c r="A10" s="144">
        <v>50</v>
      </c>
      <c r="B10" s="137">
        <v>47.72</v>
      </c>
      <c r="C10" s="138" t="s">
        <v>105</v>
      </c>
      <c r="D10" s="139">
        <v>37220</v>
      </c>
      <c r="E10" s="140">
        <v>22</v>
      </c>
      <c r="F10" s="141" t="s">
        <v>107</v>
      </c>
      <c r="G10" s="141" t="s">
        <v>60</v>
      </c>
      <c r="H10" s="145">
        <v>48</v>
      </c>
      <c r="I10" s="146">
        <v>-52</v>
      </c>
      <c r="J10" s="146">
        <v>52</v>
      </c>
      <c r="K10" s="145">
        <v>58</v>
      </c>
      <c r="L10" s="122">
        <v>62</v>
      </c>
      <c r="M10" s="122">
        <v>-65</v>
      </c>
      <c r="N10" s="77">
        <f t="shared" si="0"/>
        <v>52</v>
      </c>
      <c r="O10" s="77">
        <f t="shared" si="1"/>
        <v>62</v>
      </c>
      <c r="P10" s="77">
        <f t="shared" si="2"/>
        <v>114</v>
      </c>
      <c r="Q10" s="78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203.48785051263047</v>
      </c>
      <c r="R10" s="78" t="str">
        <f>IF(OR(D10="",B10="",V10=""),"",IF(OR(C10="UM",C10="JM",C10="SM",C10="UK",C10="JK",C10="SK"),"",Q10*(IF(ABS(1900-YEAR((V10+1)-D10))&lt;29,0,(VLOOKUP((YEAR(V10)-YEAR(D10)),'Meltzer-Malone'!$A$3:$B$63,2))))))</f>
        <v/>
      </c>
      <c r="S10" s="82"/>
      <c r="T10" s="83"/>
      <c r="U10" s="81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1.7849811448476358</v>
      </c>
      <c r="V10" s="134">
        <f>R5</f>
        <v>42342</v>
      </c>
      <c r="W10" s="123"/>
      <c r="X10" s="123"/>
    </row>
    <row r="11" spans="1:24" s="12" customFormat="1" ht="19.95" customHeight="1" x14ac:dyDescent="0.25">
      <c r="A11" s="144">
        <v>62</v>
      </c>
      <c r="B11" s="137">
        <v>56.62</v>
      </c>
      <c r="C11" s="138" t="s">
        <v>105</v>
      </c>
      <c r="D11" s="139">
        <v>36793</v>
      </c>
      <c r="E11" s="140">
        <v>23</v>
      </c>
      <c r="F11" s="141" t="s">
        <v>108</v>
      </c>
      <c r="G11" s="141" t="s">
        <v>61</v>
      </c>
      <c r="H11" s="158">
        <v>65</v>
      </c>
      <c r="I11" s="159">
        <v>70</v>
      </c>
      <c r="J11" s="159">
        <v>-72</v>
      </c>
      <c r="K11" s="158">
        <v>85</v>
      </c>
      <c r="L11" s="122">
        <v>90</v>
      </c>
      <c r="M11" s="122">
        <v>93</v>
      </c>
      <c r="N11" s="77">
        <f t="shared" si="0"/>
        <v>70</v>
      </c>
      <c r="O11" s="77">
        <f t="shared" si="1"/>
        <v>93</v>
      </c>
      <c r="P11" s="77">
        <f t="shared" si="2"/>
        <v>163</v>
      </c>
      <c r="Q11" s="78">
        <f t="shared" si="3"/>
        <v>252.22783341935008</v>
      </c>
      <c r="R11" s="78" t="str">
        <f>IF(OR(D11="",B11="",V11=""),"",IF(OR(C11="UM",C11="JM",C11="SM",C11="UK",C11="JK",C11="SK"),"",Q11*(IF(ABS(1900-YEAR((V11+1)-D11))&lt;29,0,(VLOOKUP((YEAR(V11)-YEAR(D11)),'Meltzer-Malone'!$A$3:$B$63,2))))))</f>
        <v/>
      </c>
      <c r="S11" s="82"/>
      <c r="T11" s="83"/>
      <c r="U11" s="81">
        <f t="shared" si="4"/>
        <v>1.5474100209776078</v>
      </c>
      <c r="V11" s="134">
        <f>R5</f>
        <v>42342</v>
      </c>
      <c r="W11" s="123"/>
      <c r="X11" s="123"/>
    </row>
    <row r="12" spans="1:24" s="12" customFormat="1" ht="19.95" customHeight="1" x14ac:dyDescent="0.25">
      <c r="A12" s="160">
        <v>62</v>
      </c>
      <c r="B12" s="148">
        <v>61.27</v>
      </c>
      <c r="C12" s="149" t="s">
        <v>105</v>
      </c>
      <c r="D12" s="150">
        <v>36529</v>
      </c>
      <c r="E12" s="151">
        <v>24</v>
      </c>
      <c r="F12" s="152" t="s">
        <v>109</v>
      </c>
      <c r="G12" s="152" t="s">
        <v>59</v>
      </c>
      <c r="H12" s="158">
        <v>67</v>
      </c>
      <c r="I12" s="159">
        <v>75</v>
      </c>
      <c r="J12" s="159">
        <v>-77</v>
      </c>
      <c r="K12" s="158">
        <v>85</v>
      </c>
      <c r="L12" s="127">
        <v>90</v>
      </c>
      <c r="M12" s="122">
        <v>92</v>
      </c>
      <c r="N12" s="77">
        <f t="shared" si="0"/>
        <v>75</v>
      </c>
      <c r="O12" s="77">
        <f t="shared" si="1"/>
        <v>92</v>
      </c>
      <c r="P12" s="77">
        <f t="shared" si="2"/>
        <v>167</v>
      </c>
      <c r="Q12" s="78">
        <f t="shared" si="3"/>
        <v>243.58427983876112</v>
      </c>
      <c r="R12" s="78" t="str">
        <f>IF(OR(D12="",B12="",V12=""),"",IF(OR(C12="UM",C12="JM",C12="SM",C12="UK",C12="JK",C12="SK"),"",Q12*(IF(ABS(1900-YEAR((V12+1)-D12))&lt;29,0,(VLOOKUP((YEAR(V12)-YEAR(D12)),'Meltzer-Malone'!$A$3:$B$63,2))))))</f>
        <v/>
      </c>
      <c r="S12" s="82"/>
      <c r="T12" s="83" t="s">
        <v>20</v>
      </c>
      <c r="U12" s="81">
        <f t="shared" si="4"/>
        <v>1.4585885020285096</v>
      </c>
      <c r="V12" s="134">
        <f>R5</f>
        <v>42342</v>
      </c>
      <c r="W12" s="123"/>
      <c r="X12" s="123"/>
    </row>
    <row r="13" spans="1:24" s="12" customFormat="1" ht="19.95" customHeight="1" x14ac:dyDescent="0.25">
      <c r="A13" s="144">
        <v>56</v>
      </c>
      <c r="B13" s="137">
        <v>54.64</v>
      </c>
      <c r="C13" s="138" t="s">
        <v>105</v>
      </c>
      <c r="D13" s="139">
        <v>36790</v>
      </c>
      <c r="E13" s="140">
        <v>25</v>
      </c>
      <c r="F13" s="141" t="s">
        <v>110</v>
      </c>
      <c r="G13" s="141" t="s">
        <v>61</v>
      </c>
      <c r="H13" s="145">
        <v>58</v>
      </c>
      <c r="I13" s="146">
        <v>-63</v>
      </c>
      <c r="J13" s="146">
        <v>63</v>
      </c>
      <c r="K13" s="145">
        <v>75</v>
      </c>
      <c r="L13" s="122">
        <v>80</v>
      </c>
      <c r="M13" s="122">
        <v>-82</v>
      </c>
      <c r="N13" s="77">
        <f t="shared" si="0"/>
        <v>63</v>
      </c>
      <c r="O13" s="77">
        <f t="shared" si="1"/>
        <v>80</v>
      </c>
      <c r="P13" s="77">
        <f t="shared" si="2"/>
        <v>143</v>
      </c>
      <c r="Q13" s="78">
        <f t="shared" si="3"/>
        <v>227.57807249840536</v>
      </c>
      <c r="R13" s="78" t="str">
        <f>IF(OR(D13="",B13="",V13=""),"",IF(OR(C13="UM",C13="JM",C13="SM",C13="UK",C13="JK",C13="SK"),"",Q13*(IF(ABS(1900-YEAR((V13+1)-D13))&lt;29,0,(VLOOKUP((YEAR(V13)-YEAR(D13)),'Meltzer-Malone'!$A$3:$B$63,2))))))</f>
        <v/>
      </c>
      <c r="S13" s="82"/>
      <c r="T13" s="83" t="s">
        <v>20</v>
      </c>
      <c r="U13" s="81">
        <f t="shared" si="4"/>
        <v>1.5914550524364011</v>
      </c>
      <c r="V13" s="134">
        <f>R5</f>
        <v>42342</v>
      </c>
      <c r="W13" s="123"/>
      <c r="X13" s="123"/>
    </row>
    <row r="14" spans="1:24" s="12" customFormat="1" ht="19.95" customHeight="1" x14ac:dyDescent="0.25">
      <c r="A14" s="136"/>
      <c r="B14" s="137"/>
      <c r="C14" s="138"/>
      <c r="D14" s="139"/>
      <c r="E14" s="140" t="s">
        <v>20</v>
      </c>
      <c r="F14" s="141"/>
      <c r="G14" s="141"/>
      <c r="H14" s="161"/>
      <c r="I14" s="146"/>
      <c r="J14" s="146"/>
      <c r="K14" s="161"/>
      <c r="L14" s="122"/>
      <c r="M14" s="122"/>
      <c r="N14" s="77">
        <f t="shared" si="0"/>
        <v>0</v>
      </c>
      <c r="O14" s="77">
        <f t="shared" si="1"/>
        <v>0</v>
      </c>
      <c r="P14" s="77">
        <f t="shared" si="2"/>
        <v>0</v>
      </c>
      <c r="Q14" s="78" t="str">
        <f t="shared" si="3"/>
        <v/>
      </c>
      <c r="R14" s="78" t="str">
        <f>IF(OR(D14="",B14="",V14=""),"",IF(OR(C14="UM",C14="JM",C14="SM",C14="UK",C14="JK",C14="SK"),"",Q14*(IF(ABS(1900-YEAR((V14+1)-D14))&lt;29,0,(VLOOKUP((YEAR(V14)-YEAR(D14)),'Meltzer-Malone'!$A$3:$B$63,2))))))</f>
        <v/>
      </c>
      <c r="S14" s="82"/>
      <c r="T14" s="83" t="s">
        <v>20</v>
      </c>
      <c r="U14" s="81" t="str">
        <f t="shared" si="4"/>
        <v/>
      </c>
      <c r="V14" s="134">
        <f>R5</f>
        <v>42342</v>
      </c>
      <c r="W14" s="123"/>
      <c r="X14" s="123"/>
    </row>
    <row r="15" spans="1:24" s="12" customFormat="1" ht="19.95" customHeight="1" x14ac:dyDescent="0.25">
      <c r="A15" s="144">
        <v>77</v>
      </c>
      <c r="B15" s="137">
        <v>70.12</v>
      </c>
      <c r="C15" s="138" t="s">
        <v>105</v>
      </c>
      <c r="D15" s="139">
        <v>36849</v>
      </c>
      <c r="E15" s="156">
        <v>26</v>
      </c>
      <c r="F15" s="157" t="s">
        <v>111</v>
      </c>
      <c r="G15" s="141" t="s">
        <v>61</v>
      </c>
      <c r="H15" s="145">
        <v>72</v>
      </c>
      <c r="I15" s="146">
        <v>-77</v>
      </c>
      <c r="J15" s="146">
        <v>-77</v>
      </c>
      <c r="K15" s="145">
        <v>92</v>
      </c>
      <c r="L15" s="122">
        <v>-97</v>
      </c>
      <c r="M15" s="122">
        <v>-97</v>
      </c>
      <c r="N15" s="77">
        <f t="shared" si="0"/>
        <v>72</v>
      </c>
      <c r="O15" s="77">
        <f t="shared" si="1"/>
        <v>92</v>
      </c>
      <c r="P15" s="77">
        <f t="shared" si="2"/>
        <v>164</v>
      </c>
      <c r="Q15" s="78">
        <f t="shared" si="3"/>
        <v>218.38115706599822</v>
      </c>
      <c r="R15" s="78" t="str">
        <f>IF(OR(D15="",B15="",V15=""),"",IF(OR(C15="UM",C15="JM",C15="SM",C15="UK",C15="JK",C15="SK"),"",Q15*(IF(ABS(1900-YEAR((V15+1)-D15))&lt;29,0,(VLOOKUP((YEAR(V15)-YEAR(D15)),'Meltzer-Malone'!$A$3:$B$63,2))))))</f>
        <v/>
      </c>
      <c r="S15" s="82"/>
      <c r="T15" s="83"/>
      <c r="U15" s="81">
        <f t="shared" si="4"/>
        <v>1.3315924211341355</v>
      </c>
      <c r="V15" s="134">
        <f>R5</f>
        <v>42342</v>
      </c>
      <c r="W15" s="123"/>
      <c r="X15" s="123"/>
    </row>
    <row r="16" spans="1:24" s="12" customFormat="1" ht="19.95" customHeight="1" x14ac:dyDescent="0.25">
      <c r="A16" s="144">
        <v>85</v>
      </c>
      <c r="B16" s="137">
        <v>83.57</v>
      </c>
      <c r="C16" s="138" t="s">
        <v>105</v>
      </c>
      <c r="D16" s="139">
        <v>35949</v>
      </c>
      <c r="E16" s="140">
        <v>27</v>
      </c>
      <c r="F16" s="141" t="s">
        <v>112</v>
      </c>
      <c r="G16" s="141" t="s">
        <v>60</v>
      </c>
      <c r="H16" s="145">
        <v>80</v>
      </c>
      <c r="I16" s="146">
        <v>85</v>
      </c>
      <c r="J16" s="146">
        <v>88</v>
      </c>
      <c r="K16" s="145">
        <v>100</v>
      </c>
      <c r="L16" s="122">
        <v>110</v>
      </c>
      <c r="M16" s="177" t="s">
        <v>129</v>
      </c>
      <c r="N16" s="77">
        <f t="shared" si="0"/>
        <v>88</v>
      </c>
      <c r="O16" s="77">
        <f t="shared" si="1"/>
        <v>110</v>
      </c>
      <c r="P16" s="77">
        <f t="shared" si="2"/>
        <v>198</v>
      </c>
      <c r="Q16" s="78">
        <f t="shared" si="3"/>
        <v>238.63966425351185</v>
      </c>
      <c r="R16" s="78" t="str">
        <f>IF(OR(D16="",B16="",V16=""),"",IF(OR(C16="UM",C16="JM",C16="SM",C16="UK",C16="JK",C16="SK"),"",Q16*(IF(ABS(1900-YEAR((V16+1)-D16))&lt;29,0,(VLOOKUP((YEAR(V16)-YEAR(D16)),'Meltzer-Malone'!$A$3:$B$63,2))))))</f>
        <v/>
      </c>
      <c r="S16" s="82"/>
      <c r="T16" s="83"/>
      <c r="U16" s="81">
        <f t="shared" si="4"/>
        <v>1.2052508295631912</v>
      </c>
      <c r="V16" s="134">
        <f>R5</f>
        <v>42342</v>
      </c>
      <c r="W16" s="123"/>
      <c r="X16" s="123"/>
    </row>
    <row r="17" spans="1:25" s="12" customFormat="1" ht="19.95" customHeight="1" x14ac:dyDescent="0.25">
      <c r="A17" s="136" t="s">
        <v>113</v>
      </c>
      <c r="B17" s="137">
        <v>122.97</v>
      </c>
      <c r="C17" s="138" t="s">
        <v>105</v>
      </c>
      <c r="D17" s="139">
        <v>36841</v>
      </c>
      <c r="E17" s="140">
        <v>28</v>
      </c>
      <c r="F17" s="141" t="s">
        <v>114</v>
      </c>
      <c r="G17" s="141" t="s">
        <v>59</v>
      </c>
      <c r="H17" s="145">
        <v>83</v>
      </c>
      <c r="I17" s="146">
        <v>-90</v>
      </c>
      <c r="J17" s="146">
        <v>90</v>
      </c>
      <c r="K17" s="145">
        <v>105</v>
      </c>
      <c r="L17" s="122">
        <v>-114</v>
      </c>
      <c r="M17" s="122">
        <v>-114</v>
      </c>
      <c r="N17" s="77">
        <f t="shared" si="0"/>
        <v>90</v>
      </c>
      <c r="O17" s="77">
        <f t="shared" si="1"/>
        <v>105</v>
      </c>
      <c r="P17" s="77">
        <f t="shared" si="2"/>
        <v>195</v>
      </c>
      <c r="Q17" s="78">
        <f t="shared" si="3"/>
        <v>203.38657778621143</v>
      </c>
      <c r="R17" s="78" t="str">
        <f>IF(OR(D17="",B17="",V17=""),"",IF(OR(C17="UM",C17="JM",C17="SM",C17="UK",C17="JK",C17="SK"),"",Q17*(IF(ABS(1900-YEAR((V17+1)-D17))&lt;29,0,(VLOOKUP((YEAR(V17)-YEAR(D17)),'Meltzer-Malone'!$A$3:$B$63,2))))))</f>
        <v/>
      </c>
      <c r="S17" s="82"/>
      <c r="T17" s="83"/>
      <c r="U17" s="81">
        <f t="shared" si="4"/>
        <v>1.0430080912113406</v>
      </c>
      <c r="V17" s="134">
        <f>R5</f>
        <v>42342</v>
      </c>
      <c r="W17" s="123"/>
      <c r="X17" s="123"/>
    </row>
    <row r="18" spans="1:25" s="12" customFormat="1" ht="19.95" customHeight="1" x14ac:dyDescent="0.25">
      <c r="A18" s="144">
        <v>77</v>
      </c>
      <c r="B18" s="137">
        <v>69.25</v>
      </c>
      <c r="C18" s="138" t="s">
        <v>105</v>
      </c>
      <c r="D18" s="139">
        <v>36192</v>
      </c>
      <c r="E18" s="156">
        <v>29</v>
      </c>
      <c r="F18" s="157" t="s">
        <v>115</v>
      </c>
      <c r="G18" s="141" t="s">
        <v>60</v>
      </c>
      <c r="H18" s="145">
        <v>85</v>
      </c>
      <c r="I18" s="146">
        <v>90</v>
      </c>
      <c r="J18" s="146">
        <v>94</v>
      </c>
      <c r="K18" s="145">
        <v>105</v>
      </c>
      <c r="L18" s="122">
        <v>110</v>
      </c>
      <c r="M18" s="177" t="s">
        <v>129</v>
      </c>
      <c r="N18" s="77">
        <f t="shared" si="0"/>
        <v>94</v>
      </c>
      <c r="O18" s="77">
        <f t="shared" si="1"/>
        <v>110</v>
      </c>
      <c r="P18" s="77">
        <f t="shared" si="2"/>
        <v>204</v>
      </c>
      <c r="Q18" s="78">
        <f t="shared" si="3"/>
        <v>273.79995610135154</v>
      </c>
      <c r="R18" s="78" t="str">
        <f>IF(OR(D18="",B18="",V18=""),"",IF(OR(C18="UM",C18="JM",C18="SM",C18="UK",C18="JK",C18="SK"),"",Q18*(IF(ABS(1900-YEAR((V18+1)-D18))&lt;29,0,(VLOOKUP((YEAR(V18)-YEAR(D18)),'Meltzer-Malone'!$A$3:$B$63,2))))))</f>
        <v/>
      </c>
      <c r="S18" s="82"/>
      <c r="T18" s="83" t="s">
        <v>20</v>
      </c>
      <c r="U18" s="81">
        <f t="shared" si="4"/>
        <v>1.3421566475556448</v>
      </c>
      <c r="V18" s="134">
        <f>R5</f>
        <v>42342</v>
      </c>
      <c r="W18" s="123"/>
      <c r="X18" s="123"/>
    </row>
    <row r="19" spans="1:25" s="12" customFormat="1" ht="19.95" customHeight="1" x14ac:dyDescent="0.25">
      <c r="A19" s="136" t="s">
        <v>113</v>
      </c>
      <c r="B19" s="137">
        <v>100.98</v>
      </c>
      <c r="C19" s="138" t="s">
        <v>105</v>
      </c>
      <c r="D19" s="139">
        <v>36029</v>
      </c>
      <c r="E19" s="140">
        <v>30</v>
      </c>
      <c r="F19" s="141" t="s">
        <v>116</v>
      </c>
      <c r="G19" s="141" t="s">
        <v>59</v>
      </c>
      <c r="H19" s="145">
        <v>77</v>
      </c>
      <c r="I19" s="146">
        <v>82</v>
      </c>
      <c r="J19" s="146">
        <v>-84</v>
      </c>
      <c r="K19" s="145">
        <v>97</v>
      </c>
      <c r="L19" s="122">
        <v>102</v>
      </c>
      <c r="M19" s="122">
        <v>-105</v>
      </c>
      <c r="N19" s="77">
        <f t="shared" si="0"/>
        <v>82</v>
      </c>
      <c r="O19" s="77">
        <f t="shared" si="1"/>
        <v>102</v>
      </c>
      <c r="P19" s="77">
        <f t="shared" si="2"/>
        <v>184</v>
      </c>
      <c r="Q19" s="78">
        <f t="shared" si="3"/>
        <v>203.96083107561822</v>
      </c>
      <c r="R19" s="78" t="str">
        <f>IF(OR(D19="",B19="",V19=""),"",IF(OR(C19="UM",C19="JM",C19="SM",C19="UK",C19="JK",C19="SK"),"",Q19*(IF(ABS(1900-YEAR((V19+1)-D19))&lt;29,0,(VLOOKUP((YEAR(V19)-YEAR(D19)),'Meltzer-Malone'!$A$3:$B$63,2))))))</f>
        <v/>
      </c>
      <c r="S19" s="82"/>
      <c r="T19" s="83"/>
      <c r="U19" s="81">
        <f t="shared" si="4"/>
        <v>1.1084827775848816</v>
      </c>
      <c r="V19" s="134">
        <f>R5</f>
        <v>42342</v>
      </c>
      <c r="W19" s="123"/>
      <c r="X19" s="123"/>
    </row>
    <row r="20" spans="1:25" s="12" customFormat="1" ht="19.95" customHeight="1" x14ac:dyDescent="0.25">
      <c r="A20" s="144">
        <v>62</v>
      </c>
      <c r="B20" s="137">
        <v>59.33</v>
      </c>
      <c r="C20" s="138" t="s">
        <v>105</v>
      </c>
      <c r="D20" s="139">
        <v>36725</v>
      </c>
      <c r="E20" s="156">
        <v>31</v>
      </c>
      <c r="F20" s="157" t="s">
        <v>117</v>
      </c>
      <c r="G20" s="141" t="s">
        <v>61</v>
      </c>
      <c r="H20" s="145">
        <v>60</v>
      </c>
      <c r="I20" s="146">
        <v>65</v>
      </c>
      <c r="J20" s="146">
        <v>-68</v>
      </c>
      <c r="K20" s="145">
        <v>80</v>
      </c>
      <c r="L20" s="122">
        <v>85</v>
      </c>
      <c r="M20" s="122">
        <v>-88</v>
      </c>
      <c r="N20" s="77">
        <f t="shared" si="0"/>
        <v>65</v>
      </c>
      <c r="O20" s="77">
        <f t="shared" si="1"/>
        <v>85</v>
      </c>
      <c r="P20" s="77">
        <f t="shared" si="2"/>
        <v>150</v>
      </c>
      <c r="Q20" s="78">
        <f t="shared" si="3"/>
        <v>224.0083373854271</v>
      </c>
      <c r="R20" s="78" t="str">
        <f>IF(OR(D20="",B20="",V20=""),"",IF(OR(C20="UM",C20="JM",C20="SM",C20="UK",C20="JK",C20="SK"),"",Q20*(IF(ABS(1900-YEAR((V20+1)-D20))&lt;29,0,(VLOOKUP((YEAR(V20)-YEAR(D20)),'Meltzer-Malone'!$A$3:$B$63,2))))))</f>
        <v/>
      </c>
      <c r="S20" s="82"/>
      <c r="T20" s="83"/>
      <c r="U20" s="81">
        <f t="shared" si="4"/>
        <v>1.4933889159028473</v>
      </c>
      <c r="V20" s="134">
        <f>R5</f>
        <v>42342</v>
      </c>
      <c r="W20" s="123"/>
      <c r="X20" s="123"/>
      <c r="Y20" s="1"/>
    </row>
    <row r="21" spans="1:25" s="12" customFormat="1" ht="19.95" customHeight="1" x14ac:dyDescent="0.25">
      <c r="A21" s="114"/>
      <c r="B21" s="115"/>
      <c r="C21" s="116"/>
      <c r="D21" s="117"/>
      <c r="E21" s="118"/>
      <c r="F21" s="119"/>
      <c r="G21" s="120"/>
      <c r="H21" s="124"/>
      <c r="I21" s="125"/>
      <c r="J21" s="126"/>
      <c r="K21" s="121"/>
      <c r="L21" s="122"/>
      <c r="M21" s="122"/>
      <c r="N21" s="77">
        <f t="shared" si="0"/>
        <v>0</v>
      </c>
      <c r="O21" s="77">
        <f t="shared" si="1"/>
        <v>0</v>
      </c>
      <c r="P21" s="77">
        <f t="shared" si="2"/>
        <v>0</v>
      </c>
      <c r="Q21" s="78" t="str">
        <f t="shared" si="3"/>
        <v/>
      </c>
      <c r="R21" s="78" t="str">
        <f>IF(OR(D21="",B21="",V21=""),"",IF(OR(C21="UM",C21="JM",C21="SM",C21="UK",C21="JK",C21="SK"),"",Q21*(IF(ABS(1900-YEAR((V21+1)-D21))&lt;29,0,(VLOOKUP((YEAR(V21)-YEAR(D21)),'Meltzer-Malone'!$A$3:$B$63,2))))))</f>
        <v/>
      </c>
      <c r="S21" s="82"/>
      <c r="T21" s="83"/>
      <c r="U21" s="81" t="str">
        <f t="shared" si="4"/>
        <v/>
      </c>
      <c r="V21" s="134">
        <f>R5</f>
        <v>42342</v>
      </c>
      <c r="W21" s="123"/>
      <c r="X21" s="123"/>
      <c r="Y21" s="1"/>
    </row>
    <row r="22" spans="1:25" s="12" customFormat="1" ht="19.95" customHeight="1" x14ac:dyDescent="0.25">
      <c r="A22" s="114"/>
      <c r="B22" s="115"/>
      <c r="C22" s="116"/>
      <c r="D22" s="117"/>
      <c r="E22" s="118"/>
      <c r="F22" s="119"/>
      <c r="G22" s="120"/>
      <c r="H22" s="124"/>
      <c r="I22" s="125"/>
      <c r="J22" s="126"/>
      <c r="K22" s="121"/>
      <c r="L22" s="122"/>
      <c r="M22" s="122"/>
      <c r="N22" s="77">
        <f t="shared" si="0"/>
        <v>0</v>
      </c>
      <c r="O22" s="77">
        <f t="shared" si="1"/>
        <v>0</v>
      </c>
      <c r="P22" s="77">
        <f t="shared" si="2"/>
        <v>0</v>
      </c>
      <c r="Q22" s="78" t="str">
        <f t="shared" si="3"/>
        <v/>
      </c>
      <c r="R22" s="78" t="str">
        <f>IF(OR(D22="",B22="",V22=""),"",IF(OR(C22="UM",C22="JM",C22="SM",C22="UK",C22="JK",C22="SK"),"",Q22*(IF(ABS(1900-YEAR((V22+1)-D22))&lt;29,0,(VLOOKUP((YEAR(V22)-YEAR(D22)),'Meltzer-Malone'!$A$3:$B$63,2))))))</f>
        <v/>
      </c>
      <c r="S22" s="82"/>
      <c r="T22" s="83"/>
      <c r="U22" s="81" t="str">
        <f t="shared" si="4"/>
        <v/>
      </c>
      <c r="V22" s="134">
        <f>R5</f>
        <v>42342</v>
      </c>
      <c r="W22" s="123"/>
      <c r="X22" s="123"/>
      <c r="Y22" s="1"/>
    </row>
    <row r="23" spans="1:25" s="12" customFormat="1" ht="19.95" customHeight="1" x14ac:dyDescent="0.25">
      <c r="A23" s="114"/>
      <c r="B23" s="115"/>
      <c r="C23" s="116"/>
      <c r="D23" s="117"/>
      <c r="E23" s="118"/>
      <c r="F23" s="119"/>
      <c r="G23" s="120"/>
      <c r="H23" s="124"/>
      <c r="I23" s="125"/>
      <c r="J23" s="126"/>
      <c r="K23" s="121"/>
      <c r="L23" s="122"/>
      <c r="M23" s="122"/>
      <c r="N23" s="77">
        <f t="shared" si="0"/>
        <v>0</v>
      </c>
      <c r="O23" s="77">
        <f t="shared" si="1"/>
        <v>0</v>
      </c>
      <c r="P23" s="77">
        <f t="shared" si="2"/>
        <v>0</v>
      </c>
      <c r="Q23" s="78" t="str">
        <f t="shared" si="3"/>
        <v/>
      </c>
      <c r="R23" s="78" t="str">
        <f>IF(OR(D23="",B23="",V23=""),"",IF(OR(C23="UM",C23="JM",C23="SM",C23="UK",C23="JK",C23="SK"),"",Q23*(IF(ABS(1900-YEAR((V23+1)-D23))&lt;29,0,(VLOOKUP((YEAR(V23)-YEAR(D23)),'Meltzer-Malone'!$A$3:$B$63,2))))))</f>
        <v/>
      </c>
      <c r="S23" s="82"/>
      <c r="T23" s="83"/>
      <c r="U23" s="81" t="str">
        <f t="shared" si="4"/>
        <v/>
      </c>
      <c r="V23" s="134">
        <f>R5</f>
        <v>42342</v>
      </c>
      <c r="W23" s="123"/>
      <c r="X23" s="123"/>
      <c r="Y23" s="1"/>
    </row>
    <row r="24" spans="1:25" s="12" customFormat="1" ht="19.95" customHeight="1" x14ac:dyDescent="0.25">
      <c r="A24" s="114"/>
      <c r="B24" s="91"/>
      <c r="C24" s="116"/>
      <c r="D24" s="84"/>
      <c r="E24" s="85"/>
      <c r="F24" s="86"/>
      <c r="G24" s="87"/>
      <c r="H24" s="129"/>
      <c r="I24" s="130"/>
      <c r="J24" s="131"/>
      <c r="K24" s="121"/>
      <c r="L24" s="122"/>
      <c r="M24" s="122"/>
      <c r="N24" s="77">
        <f t="shared" si="0"/>
        <v>0</v>
      </c>
      <c r="O24" s="77">
        <f t="shared" si="1"/>
        <v>0</v>
      </c>
      <c r="P24" s="88">
        <f>IF(N24=0,0,IF(O24=0,0,SUM(N24:O24)))</f>
        <v>0</v>
      </c>
      <c r="Q24" s="78" t="str">
        <f t="shared" si="3"/>
        <v/>
      </c>
      <c r="R24" s="78" t="str">
        <f>IF(OR(D24="",B24="",V24=""),"",IF(OR(C24="UM",C24="JM",C24="SM",C24="UK",C24="JK",C24="SK"),"",Q24*(IF(ABS(1900-YEAR((V24+1)-D24))&lt;29,0,(VLOOKUP((YEAR(V24)-YEAR(D24)),'Meltzer-Malone'!$A$3:$B$63,2))))))</f>
        <v/>
      </c>
      <c r="S24" s="89"/>
      <c r="T24" s="90"/>
      <c r="U24" s="81" t="str">
        <f t="shared" si="4"/>
        <v/>
      </c>
      <c r="V24" s="134">
        <f>R5</f>
        <v>42342</v>
      </c>
      <c r="W24" s="123"/>
      <c r="X24" s="123"/>
      <c r="Y24" s="1"/>
    </row>
    <row r="25" spans="1:25" s="8" customFormat="1" ht="9" customHeight="1" x14ac:dyDescent="0.25">
      <c r="A25" s="15"/>
      <c r="B25" s="16"/>
      <c r="C25" s="17"/>
      <c r="D25" s="18"/>
      <c r="E25" s="18"/>
      <c r="F25" s="15"/>
      <c r="G25" s="15"/>
      <c r="H25" s="70"/>
      <c r="I25" s="71"/>
      <c r="J25" s="70"/>
      <c r="K25" s="70"/>
      <c r="L25" s="70"/>
      <c r="M25" s="70"/>
      <c r="N25" s="17"/>
      <c r="O25" s="17"/>
      <c r="P25" s="17"/>
      <c r="Q25" s="72"/>
      <c r="R25" s="72"/>
      <c r="S25" s="73"/>
      <c r="T25" s="9"/>
      <c r="U25" s="10"/>
    </row>
    <row r="26" spans="1:25" customFormat="1" ht="12.6" x14ac:dyDescent="0.25">
      <c r="H26" s="63"/>
      <c r="I26" s="74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25" s="7" customFormat="1" ht="13.8" x14ac:dyDescent="0.25">
      <c r="A27" s="7" t="s">
        <v>17</v>
      </c>
      <c r="B27"/>
      <c r="C27" s="210" t="s">
        <v>69</v>
      </c>
      <c r="D27" s="210"/>
      <c r="E27" s="210"/>
      <c r="F27" s="210"/>
      <c r="G27" s="49" t="s">
        <v>32</v>
      </c>
      <c r="H27" s="50">
        <v>1</v>
      </c>
      <c r="I27" s="203" t="s">
        <v>80</v>
      </c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</row>
    <row r="28" spans="1:25" s="7" customFormat="1" ht="13.8" x14ac:dyDescent="0.25">
      <c r="B28"/>
      <c r="C28" s="208"/>
      <c r="D28" s="208"/>
      <c r="E28" s="208"/>
      <c r="F28" s="208"/>
      <c r="G28" s="51" t="s">
        <v>20</v>
      </c>
      <c r="H28" s="50">
        <v>2</v>
      </c>
      <c r="I28" s="203" t="s">
        <v>70</v>
      </c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</row>
    <row r="29" spans="1:25" s="7" customFormat="1" ht="13.8" x14ac:dyDescent="0.25">
      <c r="A29" s="52" t="s">
        <v>33</v>
      </c>
      <c r="B29"/>
      <c r="C29" s="210"/>
      <c r="D29" s="210"/>
      <c r="E29" s="210"/>
      <c r="F29" s="210"/>
      <c r="G29" s="53"/>
      <c r="H29" s="50">
        <v>3</v>
      </c>
      <c r="I29" s="203" t="s">
        <v>71</v>
      </c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</row>
    <row r="30" spans="1:25" ht="13.8" x14ac:dyDescent="0.25">
      <c r="A30" s="6"/>
      <c r="B30"/>
      <c r="C30" s="210"/>
      <c r="D30" s="210"/>
      <c r="E30" s="210"/>
      <c r="F30" s="210"/>
      <c r="G30" s="34"/>
      <c r="H30" s="32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</row>
    <row r="31" spans="1:25" ht="13.8" x14ac:dyDescent="0.25">
      <c r="A31" s="7"/>
      <c r="B31"/>
      <c r="C31" s="210"/>
      <c r="D31" s="210"/>
      <c r="E31" s="210"/>
      <c r="F31" s="210"/>
      <c r="G31" s="55" t="s">
        <v>34</v>
      </c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</row>
    <row r="32" spans="1:25" ht="13.8" x14ac:dyDescent="0.25">
      <c r="C32" s="38"/>
      <c r="D32" s="33"/>
      <c r="E32" s="33"/>
      <c r="F32" s="34"/>
      <c r="G32" s="55" t="s">
        <v>35</v>
      </c>
      <c r="H32" s="202" t="s">
        <v>81</v>
      </c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</row>
    <row r="33" spans="1:20" ht="13.8" x14ac:dyDescent="0.25">
      <c r="A33" s="7" t="s">
        <v>18</v>
      </c>
      <c r="B33"/>
      <c r="C33" s="202" t="s">
        <v>78</v>
      </c>
      <c r="D33" s="210"/>
      <c r="E33" s="210"/>
      <c r="F33" s="210"/>
      <c r="G33" s="55" t="s">
        <v>36</v>
      </c>
      <c r="H33" s="202" t="s">
        <v>72</v>
      </c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</row>
    <row r="34" spans="1:20" ht="13.8" x14ac:dyDescent="0.25">
      <c r="C34" s="210"/>
      <c r="D34" s="210"/>
      <c r="E34" s="210"/>
      <c r="F34" s="210"/>
      <c r="G34" s="55"/>
      <c r="H34" s="31"/>
      <c r="I34" s="58"/>
    </row>
    <row r="35" spans="1:20" ht="13.8" x14ac:dyDescent="0.25">
      <c r="A35" s="50" t="s">
        <v>37</v>
      </c>
      <c r="B35" s="59"/>
      <c r="C35" s="202" t="s">
        <v>77</v>
      </c>
      <c r="D35" s="210"/>
      <c r="E35" s="210"/>
      <c r="F35" s="210"/>
      <c r="G35" s="55" t="s">
        <v>22</v>
      </c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</row>
    <row r="36" spans="1:20" ht="13.8" x14ac:dyDescent="0.25">
      <c r="C36" s="210"/>
      <c r="D36" s="210"/>
      <c r="E36" s="210"/>
      <c r="F36" s="210"/>
      <c r="G36" s="55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</row>
    <row r="37" spans="1:20" ht="13.8" x14ac:dyDescent="0.25">
      <c r="A37" s="59" t="s">
        <v>21</v>
      </c>
      <c r="B37" s="59"/>
      <c r="C37" s="35" t="s">
        <v>48</v>
      </c>
      <c r="D37" s="36"/>
      <c r="E37" s="36"/>
      <c r="F37" s="37"/>
      <c r="G37" s="5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</row>
    <row r="38" spans="1:20" ht="13.8" x14ac:dyDescent="0.25">
      <c r="A38" s="60"/>
      <c r="B38" s="60"/>
      <c r="C38" s="61"/>
      <c r="D38" s="33"/>
      <c r="E38" s="33"/>
      <c r="F38" s="34"/>
      <c r="G38" s="5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</row>
    <row r="39" spans="1:20" ht="13.8" x14ac:dyDescent="0.25">
      <c r="C39" s="3"/>
      <c r="D39" s="4"/>
      <c r="E39" s="4"/>
      <c r="F39" s="5"/>
      <c r="G39" s="5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</row>
    <row r="40" spans="1:20" x14ac:dyDescent="0.25">
      <c r="H40" s="75"/>
      <c r="I40" s="57"/>
    </row>
  </sheetData>
  <mergeCells count="26"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C33:F33"/>
    <mergeCell ref="C34:F34"/>
    <mergeCell ref="C35:F35"/>
    <mergeCell ref="C36:F36"/>
    <mergeCell ref="I27:T27"/>
    <mergeCell ref="I28:T28"/>
    <mergeCell ref="I29:T29"/>
    <mergeCell ref="I30:T30"/>
    <mergeCell ref="H31:T31"/>
    <mergeCell ref="H32:T32"/>
    <mergeCell ref="H33:T33"/>
    <mergeCell ref="H35:T35"/>
    <mergeCell ref="H36:T36"/>
    <mergeCell ref="H37:T37"/>
    <mergeCell ref="H38:T38"/>
    <mergeCell ref="H39:T39"/>
  </mergeCells>
  <phoneticPr fontId="0" type="noConversion"/>
  <conditionalFormatting sqref="H9:M24">
    <cfRule type="cellIs" dxfId="23" priority="1" stopIfTrue="1" operator="between">
      <formula>1</formula>
      <formula>300</formula>
    </cfRule>
    <cfRule type="cellIs" dxfId="22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Y40"/>
  <sheetViews>
    <sheetView showGridLines="0" showRowColHeaders="0" showZeros="0" showOutlineSymbols="0" zoomScaleNormal="100" zoomScaleSheetLayoutView="75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5546875" style="2" customWidth="1"/>
    <col min="3" max="3" width="6.44140625" style="62" customWidth="1"/>
    <col min="4" max="4" width="10.5546875" style="2" customWidth="1"/>
    <col min="5" max="5" width="4.5546875" style="2" customWidth="1"/>
    <col min="6" max="6" width="27.5546875" style="6" customWidth="1"/>
    <col min="7" max="7" width="20.44140625" style="6" customWidth="1"/>
    <col min="8" max="8" width="7.21875" style="2" customWidth="1"/>
    <col min="9" max="9" width="7.21875" style="56" customWidth="1"/>
    <col min="10" max="13" width="7.21875" style="2" customWidth="1"/>
    <col min="14" max="16" width="7.5546875" style="2" customWidth="1"/>
    <col min="17" max="18" width="10.5546875" style="54" customWidth="1"/>
    <col min="19" max="19" width="5.5546875" style="54" customWidth="1"/>
    <col min="20" max="20" width="5.5546875" style="5" customWidth="1"/>
    <col min="21" max="21" width="14.21875" style="5" customWidth="1"/>
    <col min="22" max="22" width="0" style="5" hidden="1" customWidth="1"/>
    <col min="23" max="16384" width="9.21875" style="5"/>
  </cols>
  <sheetData>
    <row r="1" spans="1:24" ht="53.25" customHeight="1" x14ac:dyDescent="1.05">
      <c r="F1" s="204" t="s">
        <v>46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T1" s="54"/>
    </row>
    <row r="2" spans="1:24" ht="24.75" customHeight="1" x14ac:dyDescent="0.65">
      <c r="F2" s="205" t="s">
        <v>40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T2" s="54"/>
    </row>
    <row r="3" spans="1:24" x14ac:dyDescent="0.25">
      <c r="T3" s="54"/>
    </row>
    <row r="4" spans="1:24" ht="12" customHeight="1" x14ac:dyDescent="0.25">
      <c r="T4" s="54"/>
    </row>
    <row r="5" spans="1:24" s="7" customFormat="1" ht="15" customHeight="1" x14ac:dyDescent="0.3">
      <c r="A5" s="63"/>
      <c r="B5" s="109" t="s">
        <v>26</v>
      </c>
      <c r="C5" s="206" t="s">
        <v>52</v>
      </c>
      <c r="D5" s="206"/>
      <c r="E5" s="206"/>
      <c r="F5" s="206"/>
      <c r="G5" s="110" t="s">
        <v>0</v>
      </c>
      <c r="H5" s="207" t="s">
        <v>53</v>
      </c>
      <c r="I5" s="207"/>
      <c r="J5" s="207"/>
      <c r="K5" s="207"/>
      <c r="L5" s="109" t="s">
        <v>1</v>
      </c>
      <c r="M5" s="209" t="s">
        <v>54</v>
      </c>
      <c r="N5" s="209"/>
      <c r="O5" s="209"/>
      <c r="P5" s="209"/>
      <c r="Q5" s="109" t="s">
        <v>2</v>
      </c>
      <c r="R5" s="135">
        <v>42342</v>
      </c>
      <c r="S5" s="111" t="s">
        <v>25</v>
      </c>
      <c r="T5" s="112">
        <v>3</v>
      </c>
    </row>
    <row r="6" spans="1:24" x14ac:dyDescent="0.25">
      <c r="T6" s="54"/>
    </row>
    <row r="7" spans="1:24" s="1" customFormat="1" x14ac:dyDescent="0.25">
      <c r="A7" s="27" t="s">
        <v>3</v>
      </c>
      <c r="B7" s="19" t="s">
        <v>4</v>
      </c>
      <c r="C7" s="64" t="s">
        <v>41</v>
      </c>
      <c r="D7" s="19" t="s">
        <v>5</v>
      </c>
      <c r="E7" s="19" t="s">
        <v>30</v>
      </c>
      <c r="F7" s="19" t="s">
        <v>6</v>
      </c>
      <c r="G7" s="19" t="s">
        <v>7</v>
      </c>
      <c r="H7" s="19"/>
      <c r="I7" s="65" t="s">
        <v>8</v>
      </c>
      <c r="J7" s="14"/>
      <c r="K7" s="19"/>
      <c r="L7" s="14" t="s">
        <v>9</v>
      </c>
      <c r="M7" s="14"/>
      <c r="N7" s="66" t="s">
        <v>42</v>
      </c>
      <c r="O7" s="14"/>
      <c r="P7" s="19" t="s">
        <v>10</v>
      </c>
      <c r="Q7" s="22" t="s">
        <v>11</v>
      </c>
      <c r="R7" s="113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5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31</v>
      </c>
      <c r="F8" s="20"/>
      <c r="G8" s="20"/>
      <c r="H8" s="25">
        <v>1</v>
      </c>
      <c r="I8" s="67">
        <v>2</v>
      </c>
      <c r="J8" s="24">
        <v>3</v>
      </c>
      <c r="K8" s="25">
        <v>1</v>
      </c>
      <c r="L8" s="26">
        <v>2</v>
      </c>
      <c r="M8" s="24">
        <v>3</v>
      </c>
      <c r="N8" s="68" t="s">
        <v>43</v>
      </c>
      <c r="O8" s="69"/>
      <c r="P8" s="20" t="s">
        <v>16</v>
      </c>
      <c r="Q8" s="23"/>
      <c r="R8" s="23" t="s">
        <v>47</v>
      </c>
      <c r="S8" s="23"/>
      <c r="T8" s="30"/>
      <c r="U8" s="30"/>
    </row>
    <row r="9" spans="1:24" s="12" customFormat="1" ht="19.95" customHeight="1" x14ac:dyDescent="0.25">
      <c r="A9" s="136" t="s">
        <v>118</v>
      </c>
      <c r="B9" s="137">
        <v>85.6</v>
      </c>
      <c r="C9" s="138" t="s">
        <v>119</v>
      </c>
      <c r="D9" s="139">
        <v>36354</v>
      </c>
      <c r="E9" s="140">
        <v>42</v>
      </c>
      <c r="F9" s="162" t="s">
        <v>120</v>
      </c>
      <c r="G9" s="141" t="s">
        <v>53</v>
      </c>
      <c r="H9" s="142">
        <v>50</v>
      </c>
      <c r="I9" s="143">
        <v>-55</v>
      </c>
      <c r="J9" s="143">
        <v>55</v>
      </c>
      <c r="K9" s="142">
        <v>65</v>
      </c>
      <c r="L9" s="122">
        <v>70</v>
      </c>
      <c r="M9" s="122">
        <v>74</v>
      </c>
      <c r="N9" s="77">
        <f t="shared" ref="N9:N24" si="0">IF(MAX(H9:J9)&lt;0,0,TRUNC(MAX(H9:J9)/1)*1)</f>
        <v>55</v>
      </c>
      <c r="O9" s="77">
        <f t="shared" ref="O9:O24" si="1">IF(MAX(K9:M9)&lt;0,0,TRUNC(MAX(K9:M9)/1)*1)</f>
        <v>74</v>
      </c>
      <c r="P9" s="77">
        <f t="shared" ref="P9:P23" si="2">IF(N9=0,0,IF(O9=0,0,SUM(N9:O9)))</f>
        <v>129</v>
      </c>
      <c r="Q9" s="78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144.9960533059739</v>
      </c>
      <c r="R9" s="78" t="str">
        <f>IF(OR(D9="",B9="",V9=""),"",IF(OR(C9="UM",C9="JM",C9="SM",C9="UK",C9="JK",C9="SK"),"",Q9*(IF(ABS(1900-YEAR((V9+1)-D9))&lt;29,0,(VLOOKUP((YEAR(V9)-YEAR(D9)),'Meltzer-Malone'!$A$3:$B$63,2))))))</f>
        <v/>
      </c>
      <c r="S9" s="79"/>
      <c r="T9" s="80"/>
      <c r="U9" s="81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1.124000413224604</v>
      </c>
      <c r="V9" s="134">
        <f>R5</f>
        <v>42342</v>
      </c>
      <c r="W9" s="123"/>
      <c r="X9" s="123"/>
    </row>
    <row r="10" spans="1:24" s="12" customFormat="1" ht="19.95" customHeight="1" x14ac:dyDescent="0.25">
      <c r="A10" s="144"/>
      <c r="B10" s="137"/>
      <c r="C10" s="138"/>
      <c r="D10" s="139"/>
      <c r="E10" s="140"/>
      <c r="F10" s="141"/>
      <c r="G10" s="141"/>
      <c r="H10" s="145"/>
      <c r="I10" s="146"/>
      <c r="J10" s="146"/>
      <c r="K10" s="145"/>
      <c r="L10" s="122"/>
      <c r="M10" s="122"/>
      <c r="N10" s="77">
        <f t="shared" si="0"/>
        <v>0</v>
      </c>
      <c r="O10" s="77">
        <f t="shared" si="1"/>
        <v>0</v>
      </c>
      <c r="P10" s="77">
        <f t="shared" si="2"/>
        <v>0</v>
      </c>
      <c r="Q10" s="78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78" t="str">
        <f>IF(OR(D10="",B10="",V10=""),"",IF(OR(C10="UM",C10="JM",C10="SM",C10="UK",C10="JK",C10="SK"),"",Q10*(IF(ABS(1900-YEAR((V10+1)-D10))&lt;29,0,(VLOOKUP((YEAR(V10)-YEAR(D10)),'Meltzer-Malone'!$A$3:$B$63,2))))))</f>
        <v/>
      </c>
      <c r="S10" s="82"/>
      <c r="T10" s="83"/>
      <c r="U10" s="81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34">
        <f>R5</f>
        <v>42342</v>
      </c>
      <c r="W10" s="123"/>
      <c r="X10" s="123"/>
    </row>
    <row r="11" spans="1:24" s="12" customFormat="1" ht="19.95" customHeight="1" x14ac:dyDescent="0.25">
      <c r="A11" s="144">
        <v>105</v>
      </c>
      <c r="B11" s="137">
        <v>100.82</v>
      </c>
      <c r="C11" s="138" t="s">
        <v>121</v>
      </c>
      <c r="D11" s="139">
        <v>34699</v>
      </c>
      <c r="E11" s="140">
        <v>44</v>
      </c>
      <c r="F11" s="141" t="s">
        <v>122</v>
      </c>
      <c r="G11" s="141" t="s">
        <v>123</v>
      </c>
      <c r="H11" s="145">
        <v>85</v>
      </c>
      <c r="I11" s="146">
        <v>-90</v>
      </c>
      <c r="J11" s="146">
        <v>-90</v>
      </c>
      <c r="K11" s="145">
        <v>110</v>
      </c>
      <c r="L11" s="122">
        <v>116</v>
      </c>
      <c r="M11" s="122">
        <v>-121</v>
      </c>
      <c r="N11" s="77">
        <f t="shared" si="0"/>
        <v>85</v>
      </c>
      <c r="O11" s="77">
        <f t="shared" si="1"/>
        <v>116</v>
      </c>
      <c r="P11" s="77">
        <f t="shared" si="2"/>
        <v>201</v>
      </c>
      <c r="Q11" s="78">
        <f t="shared" si="3"/>
        <v>222.93846605348938</v>
      </c>
      <c r="R11" s="78" t="str">
        <f>IF(OR(D11="",B11="",V11=""),"",IF(OR(C11="UM",C11="JM",C11="SM",C11="UK",C11="JK",C11="SK"),"",Q11*(IF(ABS(1900-YEAR((V11+1)-D11))&lt;29,0,(VLOOKUP((YEAR(V11)-YEAR(D11)),'Meltzer-Malone'!$A$3:$B$63,2))))))</f>
        <v/>
      </c>
      <c r="S11" s="82"/>
      <c r="T11" s="83"/>
      <c r="U11" s="81">
        <f t="shared" si="4"/>
        <v>1.1091465972810417</v>
      </c>
      <c r="V11" s="134">
        <f>R5</f>
        <v>42342</v>
      </c>
      <c r="W11" s="123"/>
      <c r="X11" s="123"/>
    </row>
    <row r="12" spans="1:24" s="12" customFormat="1" ht="19.95" customHeight="1" x14ac:dyDescent="0.25">
      <c r="A12" s="160">
        <v>77</v>
      </c>
      <c r="B12" s="148">
        <v>71.97</v>
      </c>
      <c r="C12" s="149" t="s">
        <v>121</v>
      </c>
      <c r="D12" s="150">
        <v>34156</v>
      </c>
      <c r="E12" s="151">
        <v>45</v>
      </c>
      <c r="F12" s="152" t="s">
        <v>124</v>
      </c>
      <c r="G12" s="152" t="s">
        <v>123</v>
      </c>
      <c r="H12" s="158">
        <v>75</v>
      </c>
      <c r="I12" s="159">
        <v>80</v>
      </c>
      <c r="J12" s="159">
        <v>83</v>
      </c>
      <c r="K12" s="158">
        <v>99</v>
      </c>
      <c r="L12" s="127">
        <v>-103</v>
      </c>
      <c r="M12" s="122">
        <v>-103</v>
      </c>
      <c r="N12" s="77">
        <f t="shared" si="0"/>
        <v>83</v>
      </c>
      <c r="O12" s="77">
        <f t="shared" si="1"/>
        <v>99</v>
      </c>
      <c r="P12" s="77">
        <f t="shared" si="2"/>
        <v>182</v>
      </c>
      <c r="Q12" s="78">
        <f t="shared" si="3"/>
        <v>238.47052270503167</v>
      </c>
      <c r="R12" s="78" t="str">
        <f>IF(OR(D12="",B12="",V12=""),"",IF(OR(C12="UM",C12="JM",C12="SM",C12="UK",C12="JK",C12="SK"),"",Q12*(IF(ABS(1900-YEAR((V12+1)-D12))&lt;29,0,(VLOOKUP((YEAR(V12)-YEAR(D12)),'Meltzer-Malone'!$A$3:$B$63,2))))))</f>
        <v/>
      </c>
      <c r="S12" s="82"/>
      <c r="T12" s="83" t="s">
        <v>20</v>
      </c>
      <c r="U12" s="81">
        <f t="shared" si="4"/>
        <v>1.3102775972803937</v>
      </c>
      <c r="V12" s="134">
        <f>R5</f>
        <v>42342</v>
      </c>
      <c r="W12" s="123"/>
      <c r="X12" s="123"/>
    </row>
    <row r="13" spans="1:24" s="12" customFormat="1" ht="19.95" customHeight="1" x14ac:dyDescent="0.25">
      <c r="A13" s="144">
        <v>69</v>
      </c>
      <c r="B13" s="137">
        <v>68.75</v>
      </c>
      <c r="C13" s="138" t="s">
        <v>121</v>
      </c>
      <c r="D13" s="139">
        <v>33342</v>
      </c>
      <c r="E13" s="140">
        <v>47</v>
      </c>
      <c r="F13" s="141" t="s">
        <v>125</v>
      </c>
      <c r="G13" s="141" t="s">
        <v>123</v>
      </c>
      <c r="H13" s="145">
        <v>108</v>
      </c>
      <c r="I13" s="146">
        <v>-111</v>
      </c>
      <c r="J13" s="146">
        <v>-111</v>
      </c>
      <c r="K13" s="145">
        <v>138</v>
      </c>
      <c r="L13" s="122">
        <v>-143</v>
      </c>
      <c r="M13" s="122">
        <v>-148</v>
      </c>
      <c r="N13" s="77">
        <f t="shared" si="0"/>
        <v>108</v>
      </c>
      <c r="O13" s="77">
        <f t="shared" si="1"/>
        <v>138</v>
      </c>
      <c r="P13" s="77">
        <f t="shared" si="2"/>
        <v>246</v>
      </c>
      <c r="Q13" s="78">
        <f t="shared" si="3"/>
        <v>331.70471990534782</v>
      </c>
      <c r="R13" s="78" t="str">
        <f>IF(OR(D13="",B13="",V13=""),"",IF(OR(C13="UM",C13="JM",C13="SM",C13="UK",C13="JK",C13="SK"),"",Q13*(IF(ABS(1900-YEAR((V13+1)-D13))&lt;29,0,(VLOOKUP((YEAR(V13)-YEAR(D13)),'Meltzer-Malone'!$A$3:$B$63,2))))))</f>
        <v/>
      </c>
      <c r="S13" s="82"/>
      <c r="T13" s="83" t="s">
        <v>20</v>
      </c>
      <c r="U13" s="81">
        <f t="shared" si="4"/>
        <v>1.3483931703469423</v>
      </c>
      <c r="V13" s="134">
        <f>R5</f>
        <v>42342</v>
      </c>
      <c r="W13" s="123"/>
      <c r="X13" s="123"/>
    </row>
    <row r="14" spans="1:24" s="12" customFormat="1" ht="19.95" customHeight="1" x14ac:dyDescent="0.25">
      <c r="A14" s="144">
        <v>85</v>
      </c>
      <c r="B14" s="137">
        <v>84.78</v>
      </c>
      <c r="C14" s="138" t="s">
        <v>121</v>
      </c>
      <c r="D14" s="139">
        <v>31220</v>
      </c>
      <c r="E14" s="140">
        <v>48</v>
      </c>
      <c r="F14" s="141" t="s">
        <v>126</v>
      </c>
      <c r="G14" s="141" t="s">
        <v>123</v>
      </c>
      <c r="H14" s="145">
        <v>115</v>
      </c>
      <c r="I14" s="146">
        <v>120</v>
      </c>
      <c r="J14" s="146">
        <v>125</v>
      </c>
      <c r="K14" s="145">
        <v>135</v>
      </c>
      <c r="L14" s="122">
        <v>140</v>
      </c>
      <c r="M14" s="122">
        <v>145</v>
      </c>
      <c r="N14" s="77">
        <f t="shared" si="0"/>
        <v>125</v>
      </c>
      <c r="O14" s="77">
        <f t="shared" si="1"/>
        <v>145</v>
      </c>
      <c r="P14" s="77">
        <f t="shared" si="2"/>
        <v>270</v>
      </c>
      <c r="Q14" s="78">
        <f t="shared" si="3"/>
        <v>323.07507625515996</v>
      </c>
      <c r="R14" s="78" t="str">
        <f>IF(OR(D14="",B14="",V14=""),"",IF(OR(C14="UM",C14="JM",C14="SM",C14="UK",C14="JK",C14="SK"),"",Q14*(IF(ABS(1900-YEAR((V14+1)-D14))&lt;29,0,(VLOOKUP((YEAR(V14)-YEAR(D14)),'Meltzer-Malone'!$A$3:$B$63,2))))))</f>
        <v/>
      </c>
      <c r="S14" s="82"/>
      <c r="T14" s="83" t="s">
        <v>20</v>
      </c>
      <c r="U14" s="81">
        <f t="shared" si="4"/>
        <v>1.1965743565005924</v>
      </c>
      <c r="V14" s="134">
        <f>R5</f>
        <v>42342</v>
      </c>
      <c r="W14" s="123"/>
      <c r="X14" s="123"/>
    </row>
    <row r="15" spans="1:24" s="12" customFormat="1" ht="19.95" customHeight="1" x14ac:dyDescent="0.25">
      <c r="A15" s="136" t="s">
        <v>89</v>
      </c>
      <c r="B15" s="137">
        <v>118.9</v>
      </c>
      <c r="C15" s="138" t="s">
        <v>121</v>
      </c>
      <c r="D15" s="139">
        <v>32467</v>
      </c>
      <c r="E15" s="140">
        <v>49</v>
      </c>
      <c r="F15" s="141" t="s">
        <v>127</v>
      </c>
      <c r="G15" s="141" t="s">
        <v>62</v>
      </c>
      <c r="H15" s="145">
        <v>112</v>
      </c>
      <c r="I15" s="146">
        <v>116</v>
      </c>
      <c r="J15" s="146">
        <v>-120</v>
      </c>
      <c r="K15" s="145">
        <v>142</v>
      </c>
      <c r="L15" s="122">
        <v>-146</v>
      </c>
      <c r="M15" s="122">
        <v>150</v>
      </c>
      <c r="N15" s="77">
        <f t="shared" si="0"/>
        <v>116</v>
      </c>
      <c r="O15" s="77">
        <f t="shared" si="1"/>
        <v>150</v>
      </c>
      <c r="P15" s="77">
        <f t="shared" si="2"/>
        <v>266</v>
      </c>
      <c r="Q15" s="78">
        <f t="shared" si="3"/>
        <v>279.80961230556841</v>
      </c>
      <c r="R15" s="78" t="str">
        <f>IF(OR(D15="",B15="",V15=""),"",IF(OR(C15="UM",C15="JM",C15="SM",C15="UK",C15="JK",C15="SK"),"",Q15*(IF(ABS(1900-YEAR((V15+1)-D15))&lt;29,0,(VLOOKUP((YEAR(V15)-YEAR(D15)),'Meltzer-Malone'!$A$3:$B$63,2))))))</f>
        <v/>
      </c>
      <c r="S15" s="82"/>
      <c r="T15" s="83"/>
      <c r="U15" s="81">
        <f t="shared" si="4"/>
        <v>1.0519158357352196</v>
      </c>
      <c r="V15" s="134">
        <f>R5</f>
        <v>42342</v>
      </c>
      <c r="W15" s="123"/>
      <c r="X15" s="123"/>
    </row>
    <row r="16" spans="1:24" s="12" customFormat="1" ht="19.95" customHeight="1" x14ac:dyDescent="0.25">
      <c r="A16" s="136"/>
      <c r="B16" s="137"/>
      <c r="C16" s="138"/>
      <c r="D16" s="139"/>
      <c r="E16" s="140"/>
      <c r="F16" s="141"/>
      <c r="G16" s="141"/>
      <c r="H16" s="145"/>
      <c r="I16" s="146"/>
      <c r="J16" s="146"/>
      <c r="K16" s="145"/>
      <c r="L16" s="122"/>
      <c r="M16" s="122"/>
      <c r="N16" s="77">
        <f t="shared" si="0"/>
        <v>0</v>
      </c>
      <c r="O16" s="77">
        <f t="shared" si="1"/>
        <v>0</v>
      </c>
      <c r="P16" s="77">
        <f t="shared" si="2"/>
        <v>0</v>
      </c>
      <c r="Q16" s="78" t="str">
        <f t="shared" si="3"/>
        <v/>
      </c>
      <c r="R16" s="78" t="str">
        <f>IF(OR(D16="",B16="",V16=""),"",IF(OR(C16="UM",C16="JM",C16="SM",C16="UK",C16="JK",C16="SK"),"",Q16*(IF(ABS(1900-YEAR((V16+1)-D16))&lt;29,0,(VLOOKUP((YEAR(V16)-YEAR(D16)),'Meltzer-Malone'!$A$3:$B$63,2))))))</f>
        <v/>
      </c>
      <c r="S16" s="82"/>
      <c r="T16" s="83"/>
      <c r="U16" s="81" t="str">
        <f t="shared" si="4"/>
        <v/>
      </c>
      <c r="V16" s="134">
        <f>R5</f>
        <v>42342</v>
      </c>
      <c r="W16" s="123"/>
      <c r="X16" s="123"/>
    </row>
    <row r="17" spans="1:25" s="12" customFormat="1" ht="19.95" customHeight="1" x14ac:dyDescent="0.25">
      <c r="A17" s="144"/>
      <c r="B17" s="137"/>
      <c r="C17" s="138"/>
      <c r="D17" s="139"/>
      <c r="E17" s="140"/>
      <c r="F17" s="141"/>
      <c r="G17" s="141"/>
      <c r="H17" s="145"/>
      <c r="I17" s="146"/>
      <c r="J17" s="146"/>
      <c r="K17" s="145"/>
      <c r="L17" s="122"/>
      <c r="M17" s="122"/>
      <c r="N17" s="77">
        <f t="shared" si="0"/>
        <v>0</v>
      </c>
      <c r="O17" s="77">
        <f t="shared" si="1"/>
        <v>0</v>
      </c>
      <c r="P17" s="77">
        <f t="shared" si="2"/>
        <v>0</v>
      </c>
      <c r="Q17" s="78" t="str">
        <f t="shared" si="3"/>
        <v/>
      </c>
      <c r="R17" s="78" t="str">
        <f>IF(OR(D17="",B17="",V17=""),"",IF(OR(C17="UM",C17="JM",C17="SM",C17="UK",C17="JK",C17="SK"),"",Q17*(IF(ABS(1900-YEAR((V17+1)-D17))&lt;29,0,(VLOOKUP((YEAR(V17)-YEAR(D17)),'Meltzer-Malone'!$A$3:$B$63,2))))))</f>
        <v/>
      </c>
      <c r="S17" s="82"/>
      <c r="T17" s="83"/>
      <c r="U17" s="81" t="str">
        <f t="shared" si="4"/>
        <v/>
      </c>
      <c r="V17" s="134">
        <f>R5</f>
        <v>42342</v>
      </c>
      <c r="W17" s="123"/>
      <c r="X17" s="123"/>
    </row>
    <row r="18" spans="1:25" s="12" customFormat="1" ht="19.95" customHeight="1" x14ac:dyDescent="0.25">
      <c r="A18" s="136"/>
      <c r="B18" s="137"/>
      <c r="C18" s="138"/>
      <c r="D18" s="139"/>
      <c r="E18" s="140"/>
      <c r="F18" s="141"/>
      <c r="G18" s="141"/>
      <c r="H18" s="145"/>
      <c r="I18" s="146"/>
      <c r="J18" s="146"/>
      <c r="K18" s="145"/>
      <c r="L18" s="122"/>
      <c r="M18" s="122"/>
      <c r="N18" s="77">
        <f t="shared" si="0"/>
        <v>0</v>
      </c>
      <c r="O18" s="77">
        <f t="shared" si="1"/>
        <v>0</v>
      </c>
      <c r="P18" s="77">
        <f t="shared" si="2"/>
        <v>0</v>
      </c>
      <c r="Q18" s="78" t="str">
        <f t="shared" si="3"/>
        <v/>
      </c>
      <c r="R18" s="78" t="str">
        <f>IF(OR(D18="",B18="",V18=""),"",IF(OR(C18="UM",C18="JM",C18="SM",C18="UK",C18="JK",C18="SK"),"",Q18*(IF(ABS(1900-YEAR((V18+1)-D18))&lt;29,0,(VLOOKUP((YEAR(V18)-YEAR(D18)),'Meltzer-Malone'!$A$3:$B$63,2))))))</f>
        <v/>
      </c>
      <c r="S18" s="82"/>
      <c r="T18" s="83" t="s">
        <v>20</v>
      </c>
      <c r="U18" s="81" t="str">
        <f t="shared" si="4"/>
        <v/>
      </c>
      <c r="V18" s="134">
        <f>R5</f>
        <v>42342</v>
      </c>
      <c r="W18" s="123"/>
      <c r="X18" s="123"/>
    </row>
    <row r="19" spans="1:25" s="12" customFormat="1" ht="19.95" customHeight="1" x14ac:dyDescent="0.25">
      <c r="A19" s="136"/>
      <c r="B19" s="137"/>
      <c r="C19" s="138"/>
      <c r="D19" s="139"/>
      <c r="E19" s="140"/>
      <c r="F19" s="141"/>
      <c r="G19" s="141"/>
      <c r="H19" s="145"/>
      <c r="I19" s="146"/>
      <c r="J19" s="146"/>
      <c r="K19" s="145"/>
      <c r="L19" s="122"/>
      <c r="M19" s="122"/>
      <c r="N19" s="77">
        <f t="shared" si="0"/>
        <v>0</v>
      </c>
      <c r="O19" s="77">
        <f t="shared" si="1"/>
        <v>0</v>
      </c>
      <c r="P19" s="77">
        <f t="shared" si="2"/>
        <v>0</v>
      </c>
      <c r="Q19" s="78" t="str">
        <f t="shared" si="3"/>
        <v/>
      </c>
      <c r="R19" s="78" t="str">
        <f>IF(OR(D19="",B19="",V19=""),"",IF(OR(C19="UM",C19="JM",C19="SM",C19="UK",C19="JK",C19="SK"),"",Q19*(IF(ABS(1900-YEAR((V19+1)-D19))&lt;29,0,(VLOOKUP((YEAR(V19)-YEAR(D19)),'Meltzer-Malone'!$A$3:$B$63,2))))))</f>
        <v/>
      </c>
      <c r="S19" s="82"/>
      <c r="T19" s="83"/>
      <c r="U19" s="81" t="str">
        <f t="shared" si="4"/>
        <v/>
      </c>
      <c r="V19" s="134">
        <f>R5</f>
        <v>42342</v>
      </c>
      <c r="W19" s="123"/>
      <c r="X19" s="123"/>
    </row>
    <row r="20" spans="1:25" s="12" customFormat="1" ht="19.95" customHeight="1" x14ac:dyDescent="0.25">
      <c r="A20" s="144"/>
      <c r="B20" s="137"/>
      <c r="C20" s="138"/>
      <c r="D20" s="139"/>
      <c r="E20" s="156"/>
      <c r="F20" s="157"/>
      <c r="G20" s="141"/>
      <c r="H20" s="145"/>
      <c r="I20" s="146"/>
      <c r="J20" s="146"/>
      <c r="K20" s="145"/>
      <c r="L20" s="122"/>
      <c r="M20" s="122"/>
      <c r="N20" s="77">
        <f t="shared" si="0"/>
        <v>0</v>
      </c>
      <c r="O20" s="77">
        <f t="shared" si="1"/>
        <v>0</v>
      </c>
      <c r="P20" s="77">
        <f t="shared" si="2"/>
        <v>0</v>
      </c>
      <c r="Q20" s="78" t="str">
        <f t="shared" si="3"/>
        <v/>
      </c>
      <c r="R20" s="78" t="str">
        <f>IF(OR(D20="",B20="",V20=""),"",IF(OR(C20="UM",C20="JM",C20="SM",C20="UK",C20="JK",C20="SK"),"",Q20*(IF(ABS(1900-YEAR((V20+1)-D20))&lt;29,0,(VLOOKUP((YEAR(V20)-YEAR(D20)),'Meltzer-Malone'!$A$3:$B$63,2))))))</f>
        <v/>
      </c>
      <c r="S20" s="82"/>
      <c r="T20" s="83"/>
      <c r="U20" s="81" t="str">
        <f t="shared" si="4"/>
        <v/>
      </c>
      <c r="V20" s="134">
        <f>R5</f>
        <v>42342</v>
      </c>
      <c r="W20" s="123"/>
      <c r="X20" s="123"/>
      <c r="Y20" s="1"/>
    </row>
    <row r="21" spans="1:25" s="12" customFormat="1" ht="19.95" customHeight="1" x14ac:dyDescent="0.25">
      <c r="A21" s="114"/>
      <c r="B21" s="115"/>
      <c r="C21" s="116"/>
      <c r="D21" s="117"/>
      <c r="E21" s="118"/>
      <c r="F21" s="119"/>
      <c r="G21" s="120"/>
      <c r="H21" s="124"/>
      <c r="I21" s="125"/>
      <c r="J21" s="126"/>
      <c r="K21" s="121"/>
      <c r="L21" s="122"/>
      <c r="M21" s="122"/>
      <c r="N21" s="77">
        <f t="shared" si="0"/>
        <v>0</v>
      </c>
      <c r="O21" s="77">
        <f t="shared" si="1"/>
        <v>0</v>
      </c>
      <c r="P21" s="77">
        <f t="shared" si="2"/>
        <v>0</v>
      </c>
      <c r="Q21" s="78" t="str">
        <f t="shared" si="3"/>
        <v/>
      </c>
      <c r="R21" s="78" t="str">
        <f>IF(OR(D21="",B21="",V21=""),"",IF(OR(C21="UM",C21="JM",C21="SM",C21="UK",C21="JK",C21="SK"),"",Q21*(IF(ABS(1900-YEAR((V21+1)-D21))&lt;29,0,(VLOOKUP((YEAR(V21)-YEAR(D21)),'Meltzer-Malone'!$A$3:$B$63,2))))))</f>
        <v/>
      </c>
      <c r="S21" s="82"/>
      <c r="T21" s="83"/>
      <c r="U21" s="81" t="str">
        <f t="shared" si="4"/>
        <v/>
      </c>
      <c r="V21" s="134">
        <f>R5</f>
        <v>42342</v>
      </c>
      <c r="W21" s="123"/>
      <c r="X21" s="123"/>
      <c r="Y21" s="1"/>
    </row>
    <row r="22" spans="1:25" s="12" customFormat="1" ht="19.95" customHeight="1" x14ac:dyDescent="0.25">
      <c r="A22" s="114"/>
      <c r="B22" s="115"/>
      <c r="C22" s="116"/>
      <c r="D22" s="117"/>
      <c r="E22" s="118"/>
      <c r="F22" s="119"/>
      <c r="G22" s="120"/>
      <c r="H22" s="124"/>
      <c r="I22" s="125"/>
      <c r="J22" s="126"/>
      <c r="K22" s="121"/>
      <c r="L22" s="122"/>
      <c r="M22" s="122"/>
      <c r="N22" s="77">
        <f t="shared" si="0"/>
        <v>0</v>
      </c>
      <c r="O22" s="77">
        <f t="shared" si="1"/>
        <v>0</v>
      </c>
      <c r="P22" s="77">
        <f t="shared" si="2"/>
        <v>0</v>
      </c>
      <c r="Q22" s="78" t="str">
        <f t="shared" si="3"/>
        <v/>
      </c>
      <c r="R22" s="78" t="str">
        <f>IF(OR(D22="",B22="",V22=""),"",IF(OR(C22="UM",C22="JM",C22="SM",C22="UK",C22="JK",C22="SK"),"",Q22*(IF(ABS(1900-YEAR((V22+1)-D22))&lt;29,0,(VLOOKUP((YEAR(V22)-YEAR(D22)),'Meltzer-Malone'!$A$3:$B$63,2))))))</f>
        <v/>
      </c>
      <c r="S22" s="82"/>
      <c r="T22" s="83"/>
      <c r="U22" s="81" t="str">
        <f t="shared" si="4"/>
        <v/>
      </c>
      <c r="V22" s="134">
        <f>R5</f>
        <v>42342</v>
      </c>
      <c r="W22" s="123"/>
      <c r="X22" s="123"/>
      <c r="Y22" s="1"/>
    </row>
    <row r="23" spans="1:25" s="12" customFormat="1" ht="19.95" customHeight="1" x14ac:dyDescent="0.25">
      <c r="A23" s="114"/>
      <c r="B23" s="115"/>
      <c r="C23" s="116"/>
      <c r="D23" s="117"/>
      <c r="E23" s="118"/>
      <c r="F23" s="119"/>
      <c r="G23" s="120"/>
      <c r="H23" s="124"/>
      <c r="I23" s="125"/>
      <c r="J23" s="126"/>
      <c r="K23" s="121"/>
      <c r="L23" s="122"/>
      <c r="M23" s="122"/>
      <c r="N23" s="77">
        <f t="shared" si="0"/>
        <v>0</v>
      </c>
      <c r="O23" s="77">
        <f t="shared" si="1"/>
        <v>0</v>
      </c>
      <c r="P23" s="77">
        <f t="shared" si="2"/>
        <v>0</v>
      </c>
      <c r="Q23" s="78" t="str">
        <f t="shared" si="3"/>
        <v/>
      </c>
      <c r="R23" s="78" t="str">
        <f>IF(OR(D23="",B23="",V23=""),"",IF(OR(C23="UM",C23="JM",C23="SM",C23="UK",C23="JK",C23="SK"),"",Q23*(IF(ABS(1900-YEAR((V23+1)-D23))&lt;29,0,(VLOOKUP((YEAR(V23)-YEAR(D23)),'Meltzer-Malone'!$A$3:$B$63,2))))))</f>
        <v/>
      </c>
      <c r="S23" s="82"/>
      <c r="T23" s="83"/>
      <c r="U23" s="81" t="str">
        <f t="shared" si="4"/>
        <v/>
      </c>
      <c r="V23" s="134">
        <f>R5</f>
        <v>42342</v>
      </c>
      <c r="W23" s="123"/>
      <c r="X23" s="123"/>
      <c r="Y23" s="1"/>
    </row>
    <row r="24" spans="1:25" s="12" customFormat="1" ht="19.95" customHeight="1" x14ac:dyDescent="0.25">
      <c r="A24" s="114"/>
      <c r="B24" s="91"/>
      <c r="C24" s="116"/>
      <c r="D24" s="84"/>
      <c r="E24" s="85"/>
      <c r="F24" s="86"/>
      <c r="G24" s="87"/>
      <c r="H24" s="129"/>
      <c r="I24" s="130"/>
      <c r="J24" s="131"/>
      <c r="K24" s="121"/>
      <c r="L24" s="122"/>
      <c r="M24" s="122"/>
      <c r="N24" s="77">
        <f t="shared" si="0"/>
        <v>0</v>
      </c>
      <c r="O24" s="77">
        <f t="shared" si="1"/>
        <v>0</v>
      </c>
      <c r="P24" s="88">
        <f>IF(N24=0,0,IF(O24=0,0,SUM(N24:O24)))</f>
        <v>0</v>
      </c>
      <c r="Q24" s="78" t="str">
        <f t="shared" si="3"/>
        <v/>
      </c>
      <c r="R24" s="78" t="str">
        <f>IF(OR(D24="",B24="",V24=""),"",IF(OR(C24="UM",C24="JM",C24="SM",C24="UK",C24="JK",C24="SK"),"",Q24*(IF(ABS(1900-YEAR((V24+1)-D24))&lt;29,0,(VLOOKUP((YEAR(V24)-YEAR(D24)),'Meltzer-Malone'!$A$3:$B$63,2))))))</f>
        <v/>
      </c>
      <c r="S24" s="89"/>
      <c r="T24" s="90"/>
      <c r="U24" s="81" t="str">
        <f t="shared" si="4"/>
        <v/>
      </c>
      <c r="V24" s="134">
        <f>R5</f>
        <v>42342</v>
      </c>
      <c r="W24" s="123"/>
      <c r="X24" s="123"/>
      <c r="Y24" s="1"/>
    </row>
    <row r="25" spans="1:25" s="8" customFormat="1" ht="9" customHeight="1" x14ac:dyDescent="0.25">
      <c r="A25" s="15"/>
      <c r="B25" s="16"/>
      <c r="C25" s="17"/>
      <c r="D25" s="18"/>
      <c r="E25" s="18"/>
      <c r="F25" s="15"/>
      <c r="G25" s="15"/>
      <c r="H25" s="70"/>
      <c r="I25" s="71"/>
      <c r="J25" s="70"/>
      <c r="K25" s="70"/>
      <c r="L25" s="70"/>
      <c r="M25" s="70"/>
      <c r="N25" s="17"/>
      <c r="O25" s="17"/>
      <c r="P25" s="17"/>
      <c r="Q25" s="72"/>
      <c r="R25" s="72"/>
      <c r="S25" s="73"/>
      <c r="T25" s="9"/>
      <c r="U25" s="10"/>
    </row>
    <row r="26" spans="1:25" customFormat="1" ht="12.6" x14ac:dyDescent="0.25">
      <c r="H26" s="63"/>
      <c r="I26" s="74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25" s="7" customFormat="1" ht="13.8" x14ac:dyDescent="0.25">
      <c r="A27" s="7" t="s">
        <v>17</v>
      </c>
      <c r="B27"/>
      <c r="C27" s="210" t="s">
        <v>69</v>
      </c>
      <c r="D27" s="210"/>
      <c r="E27" s="210"/>
      <c r="F27" s="210"/>
      <c r="G27" s="49" t="s">
        <v>32</v>
      </c>
      <c r="H27" s="50">
        <v>1</v>
      </c>
      <c r="I27" s="203" t="s">
        <v>72</v>
      </c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</row>
    <row r="28" spans="1:25" s="7" customFormat="1" ht="13.8" x14ac:dyDescent="0.25">
      <c r="B28"/>
      <c r="C28" s="208"/>
      <c r="D28" s="208"/>
      <c r="E28" s="208"/>
      <c r="F28" s="208"/>
      <c r="G28" s="51" t="s">
        <v>20</v>
      </c>
      <c r="H28" s="50">
        <v>2</v>
      </c>
      <c r="I28" s="203" t="s">
        <v>80</v>
      </c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</row>
    <row r="29" spans="1:25" s="7" customFormat="1" ht="13.8" x14ac:dyDescent="0.25">
      <c r="A29" s="52" t="s">
        <v>33</v>
      </c>
      <c r="B29"/>
      <c r="C29" s="210"/>
      <c r="D29" s="210"/>
      <c r="E29" s="210"/>
      <c r="F29" s="210"/>
      <c r="G29" s="53"/>
      <c r="H29" s="50">
        <v>3</v>
      </c>
      <c r="I29" s="203" t="s">
        <v>70</v>
      </c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</row>
    <row r="30" spans="1:25" ht="13.8" x14ac:dyDescent="0.25">
      <c r="A30" s="6"/>
      <c r="B30"/>
      <c r="C30" s="210"/>
      <c r="D30" s="210"/>
      <c r="E30" s="210"/>
      <c r="F30" s="210"/>
      <c r="G30" s="34"/>
      <c r="H30" s="32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</row>
    <row r="31" spans="1:25" ht="13.8" x14ac:dyDescent="0.25">
      <c r="A31" s="7"/>
      <c r="B31"/>
      <c r="C31" s="210"/>
      <c r="D31" s="210"/>
      <c r="E31" s="210"/>
      <c r="F31" s="210"/>
      <c r="G31" s="55" t="s">
        <v>34</v>
      </c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</row>
    <row r="32" spans="1:25" ht="13.8" x14ac:dyDescent="0.25">
      <c r="C32" s="38"/>
      <c r="D32" s="33"/>
      <c r="E32" s="33"/>
      <c r="F32" s="34"/>
      <c r="G32" s="55" t="s">
        <v>35</v>
      </c>
      <c r="H32" s="202" t="s">
        <v>81</v>
      </c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</row>
    <row r="33" spans="1:20" ht="13.8" x14ac:dyDescent="0.25">
      <c r="A33" s="7" t="s">
        <v>18</v>
      </c>
      <c r="B33"/>
      <c r="C33" s="210" t="s">
        <v>78</v>
      </c>
      <c r="D33" s="210"/>
      <c r="E33" s="210"/>
      <c r="F33" s="210"/>
      <c r="G33" s="55" t="s">
        <v>36</v>
      </c>
      <c r="H33" s="202" t="s">
        <v>71</v>
      </c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</row>
    <row r="34" spans="1:20" ht="13.8" x14ac:dyDescent="0.25">
      <c r="C34" s="210"/>
      <c r="D34" s="210"/>
      <c r="E34" s="210"/>
      <c r="F34" s="210"/>
      <c r="G34" s="55"/>
      <c r="H34" s="31"/>
      <c r="I34" s="58"/>
    </row>
    <row r="35" spans="1:20" ht="13.8" x14ac:dyDescent="0.25">
      <c r="A35" s="50" t="s">
        <v>37</v>
      </c>
      <c r="B35" s="59"/>
      <c r="C35" s="210" t="s">
        <v>77</v>
      </c>
      <c r="D35" s="210"/>
      <c r="E35" s="210"/>
      <c r="F35" s="210"/>
      <c r="G35" s="55" t="s">
        <v>22</v>
      </c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</row>
    <row r="36" spans="1:20" ht="13.8" x14ac:dyDescent="0.25">
      <c r="C36" s="210"/>
      <c r="D36" s="210"/>
      <c r="E36" s="210"/>
      <c r="F36" s="210"/>
      <c r="G36" s="55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</row>
    <row r="37" spans="1:20" ht="13.8" x14ac:dyDescent="0.25">
      <c r="A37" s="59" t="s">
        <v>21</v>
      </c>
      <c r="B37" s="59"/>
      <c r="C37" s="35" t="s">
        <v>48</v>
      </c>
      <c r="D37" s="36"/>
      <c r="E37" s="36"/>
      <c r="F37" s="37"/>
      <c r="G37" s="5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</row>
    <row r="38" spans="1:20" ht="13.8" x14ac:dyDescent="0.25">
      <c r="A38" s="60"/>
      <c r="B38" s="60"/>
      <c r="C38" s="61"/>
      <c r="D38" s="33"/>
      <c r="E38" s="33"/>
      <c r="F38" s="34"/>
      <c r="G38" s="5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</row>
    <row r="39" spans="1:20" ht="13.8" x14ac:dyDescent="0.25">
      <c r="C39" s="3"/>
      <c r="D39" s="4"/>
      <c r="E39" s="4"/>
      <c r="F39" s="5"/>
      <c r="G39" s="5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</row>
    <row r="40" spans="1:20" x14ac:dyDescent="0.25">
      <c r="H40" s="75"/>
      <c r="I40" s="57"/>
    </row>
  </sheetData>
  <mergeCells count="26"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C33:F33"/>
    <mergeCell ref="C34:F34"/>
    <mergeCell ref="C35:F35"/>
    <mergeCell ref="C36:F36"/>
    <mergeCell ref="I27:T27"/>
    <mergeCell ref="I28:T28"/>
    <mergeCell ref="I29:T29"/>
    <mergeCell ref="I30:T30"/>
    <mergeCell ref="H31:T31"/>
    <mergeCell ref="H32:T32"/>
    <mergeCell ref="H33:T33"/>
    <mergeCell ref="H35:T35"/>
    <mergeCell ref="H36:T36"/>
    <mergeCell ref="H37:T37"/>
    <mergeCell ref="H38:T38"/>
    <mergeCell ref="H39:T39"/>
  </mergeCells>
  <phoneticPr fontId="0" type="noConversion"/>
  <conditionalFormatting sqref="H9:M24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R19 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Y40"/>
  <sheetViews>
    <sheetView showGridLines="0" showRowColHeaders="0" showZeros="0" showOutlineSymbols="0" topLeftCell="A2" zoomScaleNormal="100" zoomScaleSheetLayoutView="75" workbookViewId="0">
      <selection activeCell="C34" sqref="C34:F34"/>
    </sheetView>
  </sheetViews>
  <sheetFormatPr baseColWidth="10" defaultColWidth="9.21875" defaultRowHeight="13.2" x14ac:dyDescent="0.25"/>
  <cols>
    <col min="1" max="1" width="6.44140625" style="2" customWidth="1"/>
    <col min="2" max="2" width="8.5546875" style="2" customWidth="1"/>
    <col min="3" max="3" width="6.44140625" style="62" customWidth="1"/>
    <col min="4" max="4" width="10.5546875" style="2" customWidth="1"/>
    <col min="5" max="5" width="4.5546875" style="2" customWidth="1"/>
    <col min="6" max="6" width="27.5546875" style="6" customWidth="1"/>
    <col min="7" max="7" width="20.44140625" style="6" customWidth="1"/>
    <col min="8" max="8" width="7.21875" style="2" customWidth="1"/>
    <col min="9" max="9" width="7.21875" style="56" customWidth="1"/>
    <col min="10" max="13" width="7.21875" style="2" customWidth="1"/>
    <col min="14" max="16" width="7.5546875" style="2" customWidth="1"/>
    <col min="17" max="18" width="10.5546875" style="54" customWidth="1"/>
    <col min="19" max="19" width="5.5546875" style="54" customWidth="1"/>
    <col min="20" max="20" width="5.5546875" style="5" customWidth="1"/>
    <col min="21" max="21" width="14.21875" style="5" customWidth="1"/>
    <col min="22" max="22" width="0" style="5" hidden="1" customWidth="1"/>
    <col min="23" max="16384" width="9.21875" style="5"/>
  </cols>
  <sheetData>
    <row r="1" spans="1:24" ht="53.25" customHeight="1" x14ac:dyDescent="1.05">
      <c r="F1" s="204" t="s">
        <v>46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T1" s="54"/>
    </row>
    <row r="2" spans="1:24" ht="24.75" customHeight="1" x14ac:dyDescent="0.65">
      <c r="F2" s="205" t="s">
        <v>40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T2" s="54"/>
    </row>
    <row r="3" spans="1:24" x14ac:dyDescent="0.25">
      <c r="T3" s="54"/>
    </row>
    <row r="4" spans="1:24" ht="12" customHeight="1" x14ac:dyDescent="0.25">
      <c r="T4" s="54"/>
    </row>
    <row r="5" spans="1:24" s="7" customFormat="1" ht="15" customHeight="1" x14ac:dyDescent="0.3">
      <c r="A5" s="63"/>
      <c r="B5" s="109" t="s">
        <v>26</v>
      </c>
      <c r="C5" s="206" t="s">
        <v>52</v>
      </c>
      <c r="D5" s="206"/>
      <c r="E5" s="206"/>
      <c r="F5" s="206"/>
      <c r="G5" s="110" t="s">
        <v>0</v>
      </c>
      <c r="H5" s="207" t="s">
        <v>53</v>
      </c>
      <c r="I5" s="207"/>
      <c r="J5" s="207"/>
      <c r="K5" s="207"/>
      <c r="L5" s="109" t="s">
        <v>1</v>
      </c>
      <c r="M5" s="209" t="s">
        <v>54</v>
      </c>
      <c r="N5" s="209"/>
      <c r="O5" s="209"/>
      <c r="P5" s="209"/>
      <c r="Q5" s="109" t="s">
        <v>2</v>
      </c>
      <c r="R5" s="135">
        <v>42343</v>
      </c>
      <c r="S5" s="111" t="s">
        <v>25</v>
      </c>
      <c r="T5" s="112">
        <v>4</v>
      </c>
    </row>
    <row r="6" spans="1:24" x14ac:dyDescent="0.25">
      <c r="T6" s="54"/>
    </row>
    <row r="7" spans="1:24" s="1" customFormat="1" x14ac:dyDescent="0.25">
      <c r="A7" s="27" t="s">
        <v>3</v>
      </c>
      <c r="B7" s="19" t="s">
        <v>4</v>
      </c>
      <c r="C7" s="64" t="s">
        <v>41</v>
      </c>
      <c r="D7" s="19" t="s">
        <v>5</v>
      </c>
      <c r="E7" s="19" t="s">
        <v>30</v>
      </c>
      <c r="F7" s="19" t="s">
        <v>6</v>
      </c>
      <c r="G7" s="19" t="s">
        <v>7</v>
      </c>
      <c r="H7" s="19"/>
      <c r="I7" s="65" t="s">
        <v>8</v>
      </c>
      <c r="J7" s="14"/>
      <c r="K7" s="19"/>
      <c r="L7" s="14" t="s">
        <v>9</v>
      </c>
      <c r="M7" s="14"/>
      <c r="N7" s="66" t="s">
        <v>42</v>
      </c>
      <c r="O7" s="14"/>
      <c r="P7" s="19" t="s">
        <v>10</v>
      </c>
      <c r="Q7" s="22" t="s">
        <v>11</v>
      </c>
      <c r="R7" s="113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5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31</v>
      </c>
      <c r="F8" s="20"/>
      <c r="G8" s="20"/>
      <c r="H8" s="25">
        <v>1</v>
      </c>
      <c r="I8" s="67">
        <v>2</v>
      </c>
      <c r="J8" s="24">
        <v>3</v>
      </c>
      <c r="K8" s="25">
        <v>1</v>
      </c>
      <c r="L8" s="26">
        <v>2</v>
      </c>
      <c r="M8" s="24">
        <v>3</v>
      </c>
      <c r="N8" s="68" t="s">
        <v>43</v>
      </c>
      <c r="O8" s="69"/>
      <c r="P8" s="20" t="s">
        <v>16</v>
      </c>
      <c r="Q8" s="23"/>
      <c r="R8" s="23" t="s">
        <v>47</v>
      </c>
      <c r="S8" s="23"/>
      <c r="T8" s="30"/>
      <c r="U8" s="30"/>
    </row>
    <row r="9" spans="1:24" s="12" customFormat="1" ht="19.95" customHeight="1" x14ac:dyDescent="0.25">
      <c r="A9" s="136">
        <v>105</v>
      </c>
      <c r="B9" s="137">
        <v>95.28</v>
      </c>
      <c r="C9" s="138" t="s">
        <v>131</v>
      </c>
      <c r="D9" s="139">
        <v>35434</v>
      </c>
      <c r="E9" s="156">
        <v>51</v>
      </c>
      <c r="F9" s="163" t="s">
        <v>132</v>
      </c>
      <c r="G9" s="141" t="s">
        <v>61</v>
      </c>
      <c r="H9" s="145">
        <v>103</v>
      </c>
      <c r="I9" s="146">
        <v>108</v>
      </c>
      <c r="J9" s="146">
        <v>111</v>
      </c>
      <c r="K9" s="145">
        <v>130</v>
      </c>
      <c r="L9" s="122">
        <v>135</v>
      </c>
      <c r="M9" s="122">
        <v>140</v>
      </c>
      <c r="N9" s="77">
        <f t="shared" ref="N9:N24" si="0">IF(MAX(H9:J9)&lt;0,0,TRUNC(MAX(H9:J9)/1)*1)</f>
        <v>111</v>
      </c>
      <c r="O9" s="77">
        <f t="shared" ref="O9:O24" si="1">IF(MAX(K9:M9)&lt;0,0,TRUNC(MAX(K9:M9)/1)*1)</f>
        <v>140</v>
      </c>
      <c r="P9" s="77">
        <f t="shared" ref="P9:P23" si="2">IF(N9=0,0,IF(O9=0,0,SUM(N9:O9)))</f>
        <v>251</v>
      </c>
      <c r="Q9" s="78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284.72221129654361</v>
      </c>
      <c r="R9" s="78" t="str">
        <f>IF(OR(D9="",B9="",V9=""),"",IF(OR(C9="UM",C9="JM",C9="SM",C9="UK",C9="JK",C9="SK"),"",Q9*(IF(ABS(1900-YEAR((V9+1)-D9))&lt;29,0,(VLOOKUP((YEAR(V9)-YEAR(D9)),'Meltzer-Malone'!$A$3:$B$63,2))))))</f>
        <v/>
      </c>
      <c r="S9" s="79"/>
      <c r="T9" s="80"/>
      <c r="U9" s="81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1.1343514394284606</v>
      </c>
      <c r="V9" s="134">
        <f>R5</f>
        <v>42343</v>
      </c>
      <c r="W9" s="123"/>
      <c r="X9" s="123"/>
    </row>
    <row r="10" spans="1:24" s="12" customFormat="1" ht="19.95" customHeight="1" x14ac:dyDescent="0.25">
      <c r="A10" s="136">
        <v>50</v>
      </c>
      <c r="B10" s="137">
        <v>47.92</v>
      </c>
      <c r="C10" s="138" t="s">
        <v>105</v>
      </c>
      <c r="D10" s="139">
        <v>37220</v>
      </c>
      <c r="E10" s="140">
        <v>52</v>
      </c>
      <c r="F10" s="162" t="s">
        <v>107</v>
      </c>
      <c r="G10" s="141" t="s">
        <v>60</v>
      </c>
      <c r="H10" s="142">
        <v>48</v>
      </c>
      <c r="I10" s="143">
        <v>-52</v>
      </c>
      <c r="J10" s="143">
        <v>52</v>
      </c>
      <c r="K10" s="142">
        <v>58</v>
      </c>
      <c r="L10" s="122">
        <v>62</v>
      </c>
      <c r="M10" s="122">
        <v>-65</v>
      </c>
      <c r="N10" s="77">
        <f t="shared" si="0"/>
        <v>52</v>
      </c>
      <c r="O10" s="77">
        <f t="shared" si="1"/>
        <v>62</v>
      </c>
      <c r="P10" s="77">
        <f t="shared" si="2"/>
        <v>114</v>
      </c>
      <c r="Q10" s="78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202.72949963875271</v>
      </c>
      <c r="R10" s="78" t="str">
        <f>IF(OR(D10="",B10="",V10=""),"",IF(OR(C10="UM",C10="JM",C10="SM",C10="UK",C10="JK",C10="SK"),"",Q10*(IF(ABS(1900-YEAR((V10+1)-D10))&lt;29,0,(VLOOKUP((YEAR(V10)-YEAR(D10)),'Meltzer-Malone'!$A$3:$B$63,2))))))</f>
        <v/>
      </c>
      <c r="S10" s="82"/>
      <c r="T10" s="83"/>
      <c r="U10" s="81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1.7783289441995851</v>
      </c>
      <c r="V10" s="134">
        <f>R5</f>
        <v>42343</v>
      </c>
      <c r="W10" s="123"/>
      <c r="X10" s="123"/>
    </row>
    <row r="11" spans="1:24" s="12" customFormat="1" ht="19.95" customHeight="1" x14ac:dyDescent="0.25">
      <c r="A11" s="144">
        <v>105</v>
      </c>
      <c r="B11" s="137">
        <v>100.29</v>
      </c>
      <c r="C11" s="138" t="s">
        <v>131</v>
      </c>
      <c r="D11" s="139">
        <v>34808</v>
      </c>
      <c r="E11" s="156">
        <v>53</v>
      </c>
      <c r="F11" s="163" t="s">
        <v>133</v>
      </c>
      <c r="G11" s="141" t="s">
        <v>63</v>
      </c>
      <c r="H11" s="145">
        <v>105</v>
      </c>
      <c r="I11" s="146">
        <v>109</v>
      </c>
      <c r="J11" s="146">
        <v>111</v>
      </c>
      <c r="K11" s="145">
        <v>131</v>
      </c>
      <c r="L11" s="122">
        <v>136</v>
      </c>
      <c r="M11" s="122">
        <v>140</v>
      </c>
      <c r="N11" s="77">
        <f t="shared" si="0"/>
        <v>111</v>
      </c>
      <c r="O11" s="77">
        <f t="shared" si="1"/>
        <v>140</v>
      </c>
      <c r="P11" s="77">
        <f t="shared" si="2"/>
        <v>251</v>
      </c>
      <c r="Q11" s="78">
        <f t="shared" si="3"/>
        <v>278.95381046137993</v>
      </c>
      <c r="R11" s="78" t="str">
        <f>IF(OR(D11="",B11="",V11=""),"",IF(OR(C11="UM",C11="JM",C11="SM",C11="UK",C11="JK",C11="SK"),"",Q11*(IF(ABS(1900-YEAR((V11+1)-D11))&lt;29,0,(VLOOKUP((YEAR(V11)-YEAR(D11)),'Meltzer-Malone'!$A$3:$B$63,2))))))</f>
        <v/>
      </c>
      <c r="S11" s="82"/>
      <c r="T11" s="83"/>
      <c r="U11" s="81">
        <f t="shared" si="4"/>
        <v>1.1113697627943424</v>
      </c>
      <c r="V11" s="134">
        <f>R5</f>
        <v>42343</v>
      </c>
      <c r="W11" s="123"/>
      <c r="X11" s="123"/>
    </row>
    <row r="12" spans="1:24" s="12" customFormat="1" ht="19.95" customHeight="1" x14ac:dyDescent="0.25">
      <c r="A12" s="160">
        <v>69</v>
      </c>
      <c r="B12" s="148">
        <v>65.48</v>
      </c>
      <c r="C12" s="149" t="s">
        <v>105</v>
      </c>
      <c r="D12" s="150">
        <v>37233</v>
      </c>
      <c r="E12" s="151">
        <v>54</v>
      </c>
      <c r="F12" s="152" t="s">
        <v>134</v>
      </c>
      <c r="G12" s="152" t="s">
        <v>62</v>
      </c>
      <c r="H12" s="153">
        <v>62</v>
      </c>
      <c r="I12" s="159">
        <v>-65</v>
      </c>
      <c r="J12" s="159">
        <v>-65</v>
      </c>
      <c r="K12" s="158">
        <v>72</v>
      </c>
      <c r="L12" s="127">
        <v>75</v>
      </c>
      <c r="M12" s="122">
        <v>80</v>
      </c>
      <c r="N12" s="77">
        <f t="shared" si="0"/>
        <v>62</v>
      </c>
      <c r="O12" s="77">
        <f t="shared" si="1"/>
        <v>80</v>
      </c>
      <c r="P12" s="77">
        <f t="shared" si="2"/>
        <v>142</v>
      </c>
      <c r="Q12" s="78">
        <f t="shared" si="3"/>
        <v>197.72121249281221</v>
      </c>
      <c r="R12" s="78" t="str">
        <f>IF(OR(D12="",B12="",V12=""),"",IF(OR(C12="UM",C12="JM",C12="SM",C12="UK",C12="JK",C12="SK"),"",Q12*(IF(ABS(1900-YEAR((V12+1)-D12))&lt;29,0,(VLOOKUP((YEAR(V12)-YEAR(D12)),'Meltzer-Malone'!$A$3:$B$63,2))))))</f>
        <v/>
      </c>
      <c r="S12" s="82"/>
      <c r="T12" s="83" t="s">
        <v>20</v>
      </c>
      <c r="U12" s="81">
        <f t="shared" si="4"/>
        <v>1.3924029048789592</v>
      </c>
      <c r="V12" s="134">
        <f>R5</f>
        <v>42343</v>
      </c>
      <c r="W12" s="123"/>
      <c r="X12" s="123"/>
    </row>
    <row r="13" spans="1:24" s="12" customFormat="1" ht="19.95" customHeight="1" x14ac:dyDescent="0.25">
      <c r="A13" s="160"/>
      <c r="B13" s="148"/>
      <c r="C13" s="149"/>
      <c r="D13" s="150"/>
      <c r="E13" s="151"/>
      <c r="F13" s="152"/>
      <c r="G13" s="152"/>
      <c r="H13" s="158"/>
      <c r="I13" s="159"/>
      <c r="J13" s="159"/>
      <c r="K13" s="158"/>
      <c r="L13" s="122"/>
      <c r="M13" s="122"/>
      <c r="N13" s="77">
        <f t="shared" si="0"/>
        <v>0</v>
      </c>
      <c r="O13" s="77">
        <f t="shared" si="1"/>
        <v>0</v>
      </c>
      <c r="P13" s="77">
        <f t="shared" si="2"/>
        <v>0</v>
      </c>
      <c r="Q13" s="78" t="str">
        <f t="shared" si="3"/>
        <v/>
      </c>
      <c r="R13" s="78" t="str">
        <f>IF(OR(D13="",B13="",V13=""),"",IF(OR(C13="UM",C13="JM",C13="SM",C13="UK",C13="JK",C13="SK"),"",Q13*(IF(ABS(1900-YEAR((V13+1)-D13))&lt;29,0,(VLOOKUP((YEAR(V13)-YEAR(D13)),'Meltzer-Malone'!$A$3:$B$63,2))))))</f>
        <v/>
      </c>
      <c r="S13" s="82"/>
      <c r="T13" s="83" t="s">
        <v>20</v>
      </c>
      <c r="U13" s="81" t="str">
        <f t="shared" si="4"/>
        <v/>
      </c>
      <c r="V13" s="134">
        <f>R5</f>
        <v>42343</v>
      </c>
      <c r="W13" s="123"/>
      <c r="X13" s="123"/>
    </row>
    <row r="14" spans="1:24" s="12" customFormat="1" ht="19.95" customHeight="1" x14ac:dyDescent="0.25">
      <c r="A14" s="144">
        <v>69</v>
      </c>
      <c r="B14" s="137">
        <v>67</v>
      </c>
      <c r="C14" s="138" t="s">
        <v>131</v>
      </c>
      <c r="D14" s="139">
        <v>35378</v>
      </c>
      <c r="E14" s="140">
        <v>55</v>
      </c>
      <c r="F14" s="164" t="s">
        <v>135</v>
      </c>
      <c r="G14" s="141" t="s">
        <v>61</v>
      </c>
      <c r="H14" s="145">
        <v>80</v>
      </c>
      <c r="I14" s="146">
        <v>-85</v>
      </c>
      <c r="J14" s="146">
        <v>86</v>
      </c>
      <c r="K14" s="145">
        <v>104</v>
      </c>
      <c r="L14" s="122">
        <v>108</v>
      </c>
      <c r="M14" s="122">
        <v>-111</v>
      </c>
      <c r="N14" s="77">
        <f t="shared" si="0"/>
        <v>86</v>
      </c>
      <c r="O14" s="77">
        <f t="shared" si="1"/>
        <v>108</v>
      </c>
      <c r="P14" s="77">
        <f t="shared" si="2"/>
        <v>194</v>
      </c>
      <c r="Q14" s="78">
        <f t="shared" si="3"/>
        <v>266.01719937288891</v>
      </c>
      <c r="R14" s="78" t="str">
        <f>IF(OR(D14="",B14="",V14=""),"",IF(OR(C14="UM",C14="JM",C14="SM",C14="UK",C14="JK",C14="SK"),"",Q14*(IF(ABS(1900-YEAR((V14+1)-D14))&lt;29,0,(VLOOKUP((YEAR(V14)-YEAR(D14)),'Meltzer-Malone'!$A$3:$B$63,2))))))</f>
        <v/>
      </c>
      <c r="S14" s="82"/>
      <c r="T14" s="83" t="s">
        <v>20</v>
      </c>
      <c r="U14" s="81">
        <f t="shared" si="4"/>
        <v>1.3712226771798397</v>
      </c>
      <c r="V14" s="134">
        <f>R5</f>
        <v>42343</v>
      </c>
      <c r="W14" s="123"/>
      <c r="X14" s="123"/>
    </row>
    <row r="15" spans="1:24" s="12" customFormat="1" ht="19.95" customHeight="1" x14ac:dyDescent="0.25">
      <c r="A15" s="160">
        <v>69</v>
      </c>
      <c r="B15" s="148">
        <v>68.5</v>
      </c>
      <c r="C15" s="149" t="s">
        <v>105</v>
      </c>
      <c r="D15" s="150">
        <v>36575</v>
      </c>
      <c r="E15" s="151">
        <v>56</v>
      </c>
      <c r="F15" s="152" t="s">
        <v>136</v>
      </c>
      <c r="G15" s="152" t="s">
        <v>63</v>
      </c>
      <c r="H15" s="158">
        <v>62</v>
      </c>
      <c r="I15" s="159">
        <v>-66</v>
      </c>
      <c r="J15" s="159">
        <v>-67</v>
      </c>
      <c r="K15" s="158">
        <v>78</v>
      </c>
      <c r="L15" s="122">
        <v>82</v>
      </c>
      <c r="M15" s="122">
        <v>-85</v>
      </c>
      <c r="N15" s="77">
        <f t="shared" si="0"/>
        <v>62</v>
      </c>
      <c r="O15" s="77">
        <f t="shared" si="1"/>
        <v>82</v>
      </c>
      <c r="P15" s="77">
        <f t="shared" si="2"/>
        <v>144</v>
      </c>
      <c r="Q15" s="78">
        <f t="shared" si="3"/>
        <v>194.62433699293405</v>
      </c>
      <c r="R15" s="78" t="str">
        <f>IF(OR(D15="",B15="",V15=""),"",IF(OR(C15="UM",C15="JM",C15="SM",C15="UK",C15="JK",C15="SK"),"",Q15*(IF(ABS(1900-YEAR((V15+1)-D15))&lt;29,0,(VLOOKUP((YEAR(V15)-YEAR(D15)),'Meltzer-Malone'!$A$3:$B$63,2))))))</f>
        <v/>
      </c>
      <c r="S15" s="82"/>
      <c r="T15" s="83"/>
      <c r="U15" s="81">
        <f t="shared" si="4"/>
        <v>1.3515578957842642</v>
      </c>
      <c r="V15" s="134">
        <f>R5</f>
        <v>42343</v>
      </c>
      <c r="W15" s="123"/>
      <c r="X15" s="123"/>
    </row>
    <row r="16" spans="1:24" s="12" customFormat="1" ht="19.95" customHeight="1" x14ac:dyDescent="0.25">
      <c r="A16" s="144">
        <v>85</v>
      </c>
      <c r="B16" s="137">
        <v>83.72</v>
      </c>
      <c r="C16" s="138" t="s">
        <v>105</v>
      </c>
      <c r="D16" s="139">
        <v>35949</v>
      </c>
      <c r="E16" s="140">
        <v>57</v>
      </c>
      <c r="F16" s="141" t="s">
        <v>112</v>
      </c>
      <c r="G16" s="141" t="s">
        <v>60</v>
      </c>
      <c r="H16" s="145">
        <v>90</v>
      </c>
      <c r="I16" s="146">
        <v>95</v>
      </c>
      <c r="J16" s="146">
        <v>-100</v>
      </c>
      <c r="K16" s="145">
        <v>110</v>
      </c>
      <c r="L16" s="122">
        <v>115</v>
      </c>
      <c r="M16" s="122">
        <v>-118</v>
      </c>
      <c r="N16" s="77">
        <f t="shared" si="0"/>
        <v>95</v>
      </c>
      <c r="O16" s="77">
        <f t="shared" si="1"/>
        <v>115</v>
      </c>
      <c r="P16" s="77">
        <f t="shared" si="2"/>
        <v>210</v>
      </c>
      <c r="Q16" s="78">
        <f t="shared" si="3"/>
        <v>252.87268405959065</v>
      </c>
      <c r="R16" s="78" t="str">
        <f>IF(OR(D16="",B16="",V16=""),"",IF(OR(C16="UM",C16="JM",C16="SM",C16="UK",C16="JK",C16="SK"),"",Q16*(IF(ABS(1900-YEAR((V16+1)-D16))&lt;29,0,(VLOOKUP((YEAR(V16)-YEAR(D16)),'Meltzer-Malone'!$A$3:$B$63,2))))))</f>
        <v/>
      </c>
      <c r="S16" s="82"/>
      <c r="T16" s="83"/>
      <c r="U16" s="81">
        <f t="shared" si="4"/>
        <v>1.2041556383790031</v>
      </c>
      <c r="V16" s="134">
        <f>R5</f>
        <v>42343</v>
      </c>
      <c r="W16" s="123"/>
      <c r="X16" s="123"/>
    </row>
    <row r="17" spans="1:25" s="12" customFormat="1" ht="19.95" customHeight="1" x14ac:dyDescent="0.25">
      <c r="A17" s="136"/>
      <c r="B17" s="137"/>
      <c r="C17" s="138"/>
      <c r="D17" s="139"/>
      <c r="E17" s="140"/>
      <c r="F17" s="141"/>
      <c r="G17" s="141"/>
      <c r="H17" s="145"/>
      <c r="I17" s="146"/>
      <c r="J17" s="146"/>
      <c r="K17" s="145"/>
      <c r="L17" s="122"/>
      <c r="M17" s="122"/>
      <c r="N17" s="77">
        <f t="shared" si="0"/>
        <v>0</v>
      </c>
      <c r="O17" s="77">
        <f t="shared" si="1"/>
        <v>0</v>
      </c>
      <c r="P17" s="77">
        <f t="shared" si="2"/>
        <v>0</v>
      </c>
      <c r="Q17" s="78" t="str">
        <f t="shared" si="3"/>
        <v/>
      </c>
      <c r="R17" s="78" t="str">
        <f>IF(OR(D17="",B17="",V17=""),"",IF(OR(C17="UM",C17="JM",C17="SM",C17="UK",C17="JK",C17="SK"),"",Q17*(IF(ABS(1900-YEAR((V17+1)-D17))&lt;29,0,(VLOOKUP((YEAR(V17)-YEAR(D17)),'Meltzer-Malone'!$A$3:$B$63,2))))))</f>
        <v/>
      </c>
      <c r="S17" s="82"/>
      <c r="T17" s="83"/>
      <c r="U17" s="81" t="str">
        <f t="shared" si="4"/>
        <v/>
      </c>
      <c r="V17" s="134">
        <f>R5</f>
        <v>42343</v>
      </c>
      <c r="W17" s="123"/>
      <c r="X17" s="123"/>
    </row>
    <row r="18" spans="1:25" s="12" customFormat="1" ht="19.95" customHeight="1" x14ac:dyDescent="0.25">
      <c r="A18" s="114"/>
      <c r="B18" s="115"/>
      <c r="C18" s="116"/>
      <c r="D18" s="117"/>
      <c r="E18" s="118"/>
      <c r="F18" s="119"/>
      <c r="G18" s="120"/>
      <c r="H18" s="124"/>
      <c r="I18" s="125"/>
      <c r="J18" s="126"/>
      <c r="K18" s="121"/>
      <c r="L18" s="122"/>
      <c r="M18" s="122"/>
      <c r="N18" s="77">
        <f t="shared" si="0"/>
        <v>0</v>
      </c>
      <c r="O18" s="77">
        <f t="shared" si="1"/>
        <v>0</v>
      </c>
      <c r="P18" s="77">
        <f t="shared" si="2"/>
        <v>0</v>
      </c>
      <c r="Q18" s="78" t="str">
        <f t="shared" si="3"/>
        <v/>
      </c>
      <c r="R18" s="78" t="str">
        <f>IF(OR(D18="",B18="",V18=""),"",IF(OR(C18="UM",C18="JM",C18="SM",C18="UK",C18="JK",C18="SK"),"",Q18*(IF(ABS(1900-YEAR((V18+1)-D18))&lt;29,0,(VLOOKUP((YEAR(V18)-YEAR(D18)),'Meltzer-Malone'!$A$3:$B$63,2))))))</f>
        <v/>
      </c>
      <c r="S18" s="82"/>
      <c r="T18" s="83" t="s">
        <v>20</v>
      </c>
      <c r="U18" s="81" t="str">
        <f t="shared" si="4"/>
        <v/>
      </c>
      <c r="V18" s="134">
        <f>R5</f>
        <v>42343</v>
      </c>
      <c r="W18" s="123"/>
      <c r="X18" s="123"/>
    </row>
    <row r="19" spans="1:25" s="12" customFormat="1" ht="19.95" customHeight="1" x14ac:dyDescent="0.25">
      <c r="A19" s="114"/>
      <c r="B19" s="115"/>
      <c r="C19" s="116"/>
      <c r="D19" s="117"/>
      <c r="E19" s="118"/>
      <c r="F19" s="119"/>
      <c r="G19" s="120"/>
      <c r="H19" s="124"/>
      <c r="I19" s="125"/>
      <c r="J19" s="126"/>
      <c r="K19" s="121"/>
      <c r="L19" s="122"/>
      <c r="M19" s="122"/>
      <c r="N19" s="77">
        <f t="shared" si="0"/>
        <v>0</v>
      </c>
      <c r="O19" s="77">
        <f t="shared" si="1"/>
        <v>0</v>
      </c>
      <c r="P19" s="77">
        <f t="shared" si="2"/>
        <v>0</v>
      </c>
      <c r="Q19" s="78" t="str">
        <f t="shared" si="3"/>
        <v/>
      </c>
      <c r="R19" s="78" t="str">
        <f>IF(OR(D19="",B19="",V19=""),"",IF(OR(C19="UM",C19="JM",C19="SM",C19="UK",C19="JK",C19="SK"),"",Q19*(IF(ABS(1900-YEAR((V19+1)-D19))&lt;29,0,(VLOOKUP((YEAR(V19)-YEAR(D19)),'Meltzer-Malone'!$A$3:$B$63,2))))))</f>
        <v/>
      </c>
      <c r="S19" s="82"/>
      <c r="T19" s="83"/>
      <c r="U19" s="81" t="str">
        <f t="shared" si="4"/>
        <v/>
      </c>
      <c r="V19" s="134">
        <f>R5</f>
        <v>42343</v>
      </c>
      <c r="W19" s="123"/>
      <c r="X19" s="123"/>
    </row>
    <row r="20" spans="1:25" s="12" customFormat="1" ht="19.95" customHeight="1" x14ac:dyDescent="0.25">
      <c r="A20" s="114"/>
      <c r="B20" s="115"/>
      <c r="C20" s="116"/>
      <c r="D20" s="117"/>
      <c r="E20" s="118"/>
      <c r="F20" s="119"/>
      <c r="G20" s="120"/>
      <c r="H20" s="124"/>
      <c r="I20" s="125"/>
      <c r="J20" s="126"/>
      <c r="K20" s="121"/>
      <c r="L20" s="122"/>
      <c r="M20" s="122"/>
      <c r="N20" s="77">
        <f t="shared" si="0"/>
        <v>0</v>
      </c>
      <c r="O20" s="77">
        <f t="shared" si="1"/>
        <v>0</v>
      </c>
      <c r="P20" s="77">
        <f t="shared" si="2"/>
        <v>0</v>
      </c>
      <c r="Q20" s="78" t="str">
        <f t="shared" si="3"/>
        <v/>
      </c>
      <c r="R20" s="78" t="str">
        <f>IF(OR(D20="",B20="",V20=""),"",IF(OR(C20="UM",C20="JM",C20="SM",C20="UK",C20="JK",C20="SK"),"",Q20*(IF(ABS(1900-YEAR((V20+1)-D20))&lt;29,0,(VLOOKUP((YEAR(V20)-YEAR(D20)),'Meltzer-Malone'!$A$3:$B$63,2))))))</f>
        <v/>
      </c>
      <c r="S20" s="82"/>
      <c r="T20" s="83"/>
      <c r="U20" s="81" t="str">
        <f t="shared" si="4"/>
        <v/>
      </c>
      <c r="V20" s="134">
        <f>R5</f>
        <v>42343</v>
      </c>
      <c r="W20" s="123"/>
      <c r="X20" s="123"/>
      <c r="Y20" s="1"/>
    </row>
    <row r="21" spans="1:25" s="12" customFormat="1" ht="19.95" customHeight="1" x14ac:dyDescent="0.25">
      <c r="A21" s="114"/>
      <c r="B21" s="115"/>
      <c r="C21" s="116"/>
      <c r="D21" s="117"/>
      <c r="E21" s="118"/>
      <c r="F21" s="119"/>
      <c r="G21" s="120"/>
      <c r="H21" s="124"/>
      <c r="I21" s="125"/>
      <c r="J21" s="126"/>
      <c r="K21" s="121"/>
      <c r="L21" s="122"/>
      <c r="M21" s="122"/>
      <c r="N21" s="77">
        <f t="shared" si="0"/>
        <v>0</v>
      </c>
      <c r="O21" s="77">
        <f t="shared" si="1"/>
        <v>0</v>
      </c>
      <c r="P21" s="77">
        <f t="shared" si="2"/>
        <v>0</v>
      </c>
      <c r="Q21" s="78" t="str">
        <f t="shared" si="3"/>
        <v/>
      </c>
      <c r="R21" s="78" t="str">
        <f>IF(OR(D21="",B21="",V21=""),"",IF(OR(C21="UM",C21="JM",C21="SM",C21="UK",C21="JK",C21="SK"),"",Q21*(IF(ABS(1900-YEAR((V21+1)-D21))&lt;29,0,(VLOOKUP((YEAR(V21)-YEAR(D21)),'Meltzer-Malone'!$A$3:$B$63,2))))))</f>
        <v/>
      </c>
      <c r="S21" s="82"/>
      <c r="T21" s="83"/>
      <c r="U21" s="81" t="str">
        <f t="shared" si="4"/>
        <v/>
      </c>
      <c r="V21" s="134">
        <f>R5</f>
        <v>42343</v>
      </c>
      <c r="W21" s="123"/>
      <c r="X21" s="123"/>
      <c r="Y21" s="1"/>
    </row>
    <row r="22" spans="1:25" s="12" customFormat="1" ht="19.95" customHeight="1" x14ac:dyDescent="0.25">
      <c r="A22" s="114"/>
      <c r="B22" s="115"/>
      <c r="C22" s="116"/>
      <c r="D22" s="117"/>
      <c r="E22" s="118"/>
      <c r="F22" s="119"/>
      <c r="G22" s="120"/>
      <c r="H22" s="124"/>
      <c r="I22" s="125"/>
      <c r="J22" s="126"/>
      <c r="K22" s="121"/>
      <c r="L22" s="122"/>
      <c r="M22" s="122"/>
      <c r="N22" s="77">
        <f t="shared" si="0"/>
        <v>0</v>
      </c>
      <c r="O22" s="77">
        <f t="shared" si="1"/>
        <v>0</v>
      </c>
      <c r="P22" s="77">
        <f t="shared" si="2"/>
        <v>0</v>
      </c>
      <c r="Q22" s="78" t="str">
        <f t="shared" si="3"/>
        <v/>
      </c>
      <c r="R22" s="78" t="str">
        <f>IF(OR(D22="",B22="",V22=""),"",IF(OR(C22="UM",C22="JM",C22="SM",C22="UK",C22="JK",C22="SK"),"",Q22*(IF(ABS(1900-YEAR((V22+1)-D22))&lt;29,0,(VLOOKUP((YEAR(V22)-YEAR(D22)),'Meltzer-Malone'!$A$3:$B$63,2))))))</f>
        <v/>
      </c>
      <c r="S22" s="82"/>
      <c r="T22" s="83"/>
      <c r="U22" s="81" t="str">
        <f t="shared" si="4"/>
        <v/>
      </c>
      <c r="V22" s="134">
        <f>R5</f>
        <v>42343</v>
      </c>
      <c r="W22" s="123"/>
      <c r="X22" s="123"/>
      <c r="Y22" s="1"/>
    </row>
    <row r="23" spans="1:25" s="12" customFormat="1" ht="19.95" customHeight="1" x14ac:dyDescent="0.25">
      <c r="A23" s="114"/>
      <c r="B23" s="115"/>
      <c r="C23" s="116"/>
      <c r="D23" s="117"/>
      <c r="E23" s="118"/>
      <c r="F23" s="119"/>
      <c r="G23" s="120"/>
      <c r="H23" s="124"/>
      <c r="I23" s="125"/>
      <c r="J23" s="126"/>
      <c r="K23" s="121"/>
      <c r="L23" s="122"/>
      <c r="M23" s="122"/>
      <c r="N23" s="77">
        <f t="shared" si="0"/>
        <v>0</v>
      </c>
      <c r="O23" s="77">
        <f t="shared" si="1"/>
        <v>0</v>
      </c>
      <c r="P23" s="77">
        <f t="shared" si="2"/>
        <v>0</v>
      </c>
      <c r="Q23" s="78" t="str">
        <f t="shared" si="3"/>
        <v/>
      </c>
      <c r="R23" s="78" t="str">
        <f>IF(OR(D23="",B23="",V23=""),"",IF(OR(C23="UM",C23="JM",C23="SM",C23="UK",C23="JK",C23="SK"),"",Q23*(IF(ABS(1900-YEAR((V23+1)-D23))&lt;29,0,(VLOOKUP((YEAR(V23)-YEAR(D23)),'Meltzer-Malone'!$A$3:$B$63,2))))))</f>
        <v/>
      </c>
      <c r="S23" s="82"/>
      <c r="T23" s="83"/>
      <c r="U23" s="81" t="str">
        <f t="shared" si="4"/>
        <v/>
      </c>
      <c r="V23" s="134">
        <f>R5</f>
        <v>42343</v>
      </c>
      <c r="W23" s="123"/>
      <c r="X23" s="123"/>
      <c r="Y23" s="1"/>
    </row>
    <row r="24" spans="1:25" s="12" customFormat="1" ht="19.95" customHeight="1" x14ac:dyDescent="0.25">
      <c r="A24" s="114"/>
      <c r="B24" s="91"/>
      <c r="C24" s="116"/>
      <c r="D24" s="84"/>
      <c r="E24" s="85"/>
      <c r="F24" s="86"/>
      <c r="G24" s="87"/>
      <c r="H24" s="129"/>
      <c r="I24" s="130"/>
      <c r="J24" s="131"/>
      <c r="K24" s="121"/>
      <c r="L24" s="122"/>
      <c r="M24" s="122"/>
      <c r="N24" s="77">
        <f t="shared" si="0"/>
        <v>0</v>
      </c>
      <c r="O24" s="77">
        <f t="shared" si="1"/>
        <v>0</v>
      </c>
      <c r="P24" s="88">
        <f>IF(N24=0,0,IF(O24=0,0,SUM(N24:O24)))</f>
        <v>0</v>
      </c>
      <c r="Q24" s="78" t="str">
        <f t="shared" si="3"/>
        <v/>
      </c>
      <c r="R24" s="78" t="str">
        <f>IF(OR(D24="",B24="",V24=""),"",IF(OR(C24="UM",C24="JM",C24="SM",C24="UK",C24="JK",C24="SK"),"",Q24*(IF(ABS(1900-YEAR((V24+1)-D24))&lt;29,0,(VLOOKUP((YEAR(V24)-YEAR(D24)),'Meltzer-Malone'!$A$3:$B$63,2))))))</f>
        <v/>
      </c>
      <c r="S24" s="89"/>
      <c r="T24" s="90"/>
      <c r="U24" s="81" t="str">
        <f t="shared" si="4"/>
        <v/>
      </c>
      <c r="V24" s="134">
        <f>R5</f>
        <v>42343</v>
      </c>
      <c r="W24" s="123"/>
      <c r="X24" s="123"/>
      <c r="Y24" s="1"/>
    </row>
    <row r="25" spans="1:25" s="8" customFormat="1" ht="9" customHeight="1" x14ac:dyDescent="0.25">
      <c r="A25" s="15"/>
      <c r="B25" s="16"/>
      <c r="C25" s="17"/>
      <c r="D25" s="18"/>
      <c r="E25" s="18"/>
      <c r="F25" s="15"/>
      <c r="G25" s="15"/>
      <c r="H25" s="70"/>
      <c r="I25" s="71"/>
      <c r="J25" s="70"/>
      <c r="K25" s="70"/>
      <c r="L25" s="70"/>
      <c r="M25" s="70"/>
      <c r="N25" s="17"/>
      <c r="O25" s="17"/>
      <c r="P25" s="17"/>
      <c r="Q25" s="72"/>
      <c r="R25" s="72"/>
      <c r="S25" s="73"/>
      <c r="T25" s="9"/>
      <c r="U25" s="10"/>
    </row>
    <row r="26" spans="1:25" customFormat="1" ht="12.6" x14ac:dyDescent="0.25">
      <c r="H26" s="63"/>
      <c r="I26" s="74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25" s="7" customFormat="1" ht="13.8" x14ac:dyDescent="0.25">
      <c r="A27" s="7" t="s">
        <v>17</v>
      </c>
      <c r="B27"/>
      <c r="C27" s="210" t="s">
        <v>69</v>
      </c>
      <c r="D27" s="210"/>
      <c r="E27" s="210"/>
      <c r="F27" s="210"/>
      <c r="G27" s="49" t="s">
        <v>32</v>
      </c>
      <c r="H27" s="50">
        <v>1</v>
      </c>
      <c r="I27" s="203" t="s">
        <v>82</v>
      </c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</row>
    <row r="28" spans="1:25" s="7" customFormat="1" ht="13.8" x14ac:dyDescent="0.25">
      <c r="B28"/>
      <c r="C28" s="208"/>
      <c r="D28" s="208"/>
      <c r="E28" s="208"/>
      <c r="F28" s="208"/>
      <c r="G28" s="51" t="s">
        <v>20</v>
      </c>
      <c r="H28" s="50">
        <v>2</v>
      </c>
      <c r="I28" s="203" t="s">
        <v>83</v>
      </c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</row>
    <row r="29" spans="1:25" s="7" customFormat="1" ht="13.8" x14ac:dyDescent="0.25">
      <c r="A29" s="52" t="s">
        <v>33</v>
      </c>
      <c r="B29"/>
      <c r="C29" s="210"/>
      <c r="D29" s="210"/>
      <c r="E29" s="210"/>
      <c r="F29" s="210"/>
      <c r="G29" s="53"/>
      <c r="H29" s="50">
        <v>3</v>
      </c>
      <c r="I29" s="203" t="s">
        <v>80</v>
      </c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</row>
    <row r="30" spans="1:25" ht="13.8" x14ac:dyDescent="0.25">
      <c r="A30" s="6"/>
      <c r="B30"/>
      <c r="C30" s="210"/>
      <c r="D30" s="210"/>
      <c r="E30" s="210"/>
      <c r="F30" s="210"/>
      <c r="G30" s="34"/>
      <c r="H30" s="32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</row>
    <row r="31" spans="1:25" ht="13.8" x14ac:dyDescent="0.25">
      <c r="A31" s="7"/>
      <c r="B31"/>
      <c r="C31" s="210"/>
      <c r="D31" s="210"/>
      <c r="E31" s="210"/>
      <c r="F31" s="210"/>
      <c r="G31" s="55" t="s">
        <v>34</v>
      </c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</row>
    <row r="32" spans="1:25" ht="13.8" x14ac:dyDescent="0.25">
      <c r="C32" s="38"/>
      <c r="D32" s="33"/>
      <c r="E32" s="33"/>
      <c r="F32" s="34"/>
      <c r="G32" s="55" t="s">
        <v>35</v>
      </c>
      <c r="H32" s="202" t="s">
        <v>81</v>
      </c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</row>
    <row r="33" spans="1:20" ht="13.8" x14ac:dyDescent="0.25">
      <c r="A33" s="7" t="s">
        <v>18</v>
      </c>
      <c r="B33"/>
      <c r="C33" s="210" t="s">
        <v>78</v>
      </c>
      <c r="D33" s="210"/>
      <c r="E33" s="210"/>
      <c r="F33" s="210"/>
      <c r="G33" s="55" t="s">
        <v>36</v>
      </c>
      <c r="H33" s="202" t="s">
        <v>73</v>
      </c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</row>
    <row r="34" spans="1:20" ht="13.8" x14ac:dyDescent="0.25">
      <c r="C34" s="202" t="s">
        <v>79</v>
      </c>
      <c r="D34" s="202"/>
      <c r="E34" s="202"/>
      <c r="F34" s="202"/>
      <c r="G34" s="55"/>
      <c r="H34" s="31"/>
      <c r="I34" s="58"/>
    </row>
    <row r="35" spans="1:20" ht="13.8" x14ac:dyDescent="0.25">
      <c r="A35" s="50" t="s">
        <v>37</v>
      </c>
      <c r="B35" s="59"/>
      <c r="C35" s="210" t="s">
        <v>77</v>
      </c>
      <c r="D35" s="210"/>
      <c r="E35" s="210"/>
      <c r="F35" s="210"/>
      <c r="G35" s="55" t="s">
        <v>22</v>
      </c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</row>
    <row r="36" spans="1:20" ht="13.8" x14ac:dyDescent="0.25">
      <c r="C36" s="210"/>
      <c r="D36" s="210"/>
      <c r="E36" s="210"/>
      <c r="F36" s="210"/>
      <c r="G36" s="55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</row>
    <row r="37" spans="1:20" ht="13.8" x14ac:dyDescent="0.25">
      <c r="A37" s="59" t="s">
        <v>21</v>
      </c>
      <c r="B37" s="59"/>
      <c r="C37" s="35" t="s">
        <v>48</v>
      </c>
      <c r="D37" s="36"/>
      <c r="E37" s="36"/>
      <c r="F37" s="37"/>
      <c r="G37" s="5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</row>
    <row r="38" spans="1:20" ht="13.8" x14ac:dyDescent="0.25">
      <c r="A38" s="60"/>
      <c r="B38" s="60"/>
      <c r="C38" s="61"/>
      <c r="D38" s="33"/>
      <c r="E38" s="33"/>
      <c r="F38" s="34"/>
      <c r="G38" s="5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</row>
    <row r="39" spans="1:20" ht="13.8" x14ac:dyDescent="0.25">
      <c r="C39" s="3"/>
      <c r="D39" s="4"/>
      <c r="E39" s="4"/>
      <c r="F39" s="5"/>
      <c r="G39" s="5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</row>
    <row r="40" spans="1:20" x14ac:dyDescent="0.25">
      <c r="H40" s="75"/>
      <c r="I40" s="57"/>
    </row>
  </sheetData>
  <mergeCells count="26"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C33:F33"/>
    <mergeCell ref="C34:F34"/>
    <mergeCell ref="C35:F35"/>
    <mergeCell ref="C36:F36"/>
    <mergeCell ref="I27:T27"/>
    <mergeCell ref="I28:T28"/>
    <mergeCell ref="I29:T29"/>
    <mergeCell ref="I30:T30"/>
    <mergeCell ref="H31:T31"/>
    <mergeCell ref="H32:T32"/>
    <mergeCell ref="H33:T33"/>
    <mergeCell ref="H35:T35"/>
    <mergeCell ref="H36:T36"/>
    <mergeCell ref="H37:T37"/>
    <mergeCell ref="H38:T38"/>
    <mergeCell ref="H39:T39"/>
  </mergeCells>
  <phoneticPr fontId="0" type="noConversion"/>
  <conditionalFormatting sqref="H9:M24">
    <cfRule type="cellIs" dxfId="19" priority="1" stopIfTrue="1" operator="between">
      <formula>1</formula>
      <formula>300</formula>
    </cfRule>
    <cfRule type="cellIs" dxfId="18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Y40"/>
  <sheetViews>
    <sheetView showGridLines="0" showRowColHeaders="0" showZeros="0" showOutlineSymbols="0" zoomScaleNormal="100" zoomScaleSheetLayoutView="75" workbookViewId="0">
      <selection activeCell="C5" sqref="C5:F5"/>
    </sheetView>
  </sheetViews>
  <sheetFormatPr baseColWidth="10" defaultColWidth="9.21875" defaultRowHeight="13.2" x14ac:dyDescent="0.25"/>
  <cols>
    <col min="1" max="1" width="6.44140625" style="2" customWidth="1"/>
    <col min="2" max="2" width="8.5546875" style="2" customWidth="1"/>
    <col min="3" max="3" width="6.44140625" style="62" customWidth="1"/>
    <col min="4" max="4" width="10.5546875" style="2" customWidth="1"/>
    <col min="5" max="5" width="4.5546875" style="2" customWidth="1"/>
    <col min="6" max="6" width="27.5546875" style="6" customWidth="1"/>
    <col min="7" max="7" width="20.44140625" style="6" customWidth="1"/>
    <col min="8" max="8" width="7.21875" style="2" customWidth="1"/>
    <col min="9" max="9" width="7.21875" style="56" customWidth="1"/>
    <col min="10" max="13" width="7.21875" style="2" customWidth="1"/>
    <col min="14" max="16" width="7.5546875" style="2" customWidth="1"/>
    <col min="17" max="18" width="10.5546875" style="54" customWidth="1"/>
    <col min="19" max="19" width="5.5546875" style="54" customWidth="1"/>
    <col min="20" max="20" width="5.5546875" style="5" customWidth="1"/>
    <col min="21" max="21" width="14.21875" style="5" customWidth="1"/>
    <col min="22" max="22" width="0" style="5" hidden="1" customWidth="1"/>
    <col min="23" max="16384" width="9.21875" style="5"/>
  </cols>
  <sheetData>
    <row r="1" spans="1:24" ht="53.25" customHeight="1" x14ac:dyDescent="1.05">
      <c r="F1" s="204" t="s">
        <v>46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T1" s="54"/>
    </row>
    <row r="2" spans="1:24" ht="24.75" customHeight="1" x14ac:dyDescent="0.65">
      <c r="F2" s="205" t="s">
        <v>40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T2" s="54"/>
    </row>
    <row r="3" spans="1:24" x14ac:dyDescent="0.25">
      <c r="T3" s="54"/>
    </row>
    <row r="4" spans="1:24" ht="12" customHeight="1" x14ac:dyDescent="0.25">
      <c r="T4" s="54"/>
    </row>
    <row r="5" spans="1:24" s="7" customFormat="1" ht="15" customHeight="1" x14ac:dyDescent="0.3">
      <c r="A5" s="63"/>
      <c r="B5" s="109" t="s">
        <v>26</v>
      </c>
      <c r="C5" s="206" t="s">
        <v>52</v>
      </c>
      <c r="D5" s="206"/>
      <c r="E5" s="206"/>
      <c r="F5" s="206"/>
      <c r="G5" s="110" t="s">
        <v>0</v>
      </c>
      <c r="H5" s="207" t="s">
        <v>53</v>
      </c>
      <c r="I5" s="207"/>
      <c r="J5" s="207"/>
      <c r="K5" s="207"/>
      <c r="L5" s="109" t="s">
        <v>1</v>
      </c>
      <c r="M5" s="209" t="s">
        <v>54</v>
      </c>
      <c r="N5" s="209"/>
      <c r="O5" s="209"/>
      <c r="P5" s="209"/>
      <c r="Q5" s="109" t="s">
        <v>2</v>
      </c>
      <c r="R5" s="135">
        <v>42343</v>
      </c>
      <c r="S5" s="111" t="s">
        <v>25</v>
      </c>
      <c r="T5" s="112">
        <v>5</v>
      </c>
    </row>
    <row r="6" spans="1:24" x14ac:dyDescent="0.25">
      <c r="T6" s="54"/>
    </row>
    <row r="7" spans="1:24" s="1" customFormat="1" x14ac:dyDescent="0.25">
      <c r="A7" s="27" t="s">
        <v>3</v>
      </c>
      <c r="B7" s="19" t="s">
        <v>4</v>
      </c>
      <c r="C7" s="64" t="s">
        <v>41</v>
      </c>
      <c r="D7" s="19" t="s">
        <v>5</v>
      </c>
      <c r="E7" s="19" t="s">
        <v>30</v>
      </c>
      <c r="F7" s="19" t="s">
        <v>6</v>
      </c>
      <c r="G7" s="19" t="s">
        <v>7</v>
      </c>
      <c r="H7" s="19"/>
      <c r="I7" s="65" t="s">
        <v>8</v>
      </c>
      <c r="J7" s="14"/>
      <c r="K7" s="19"/>
      <c r="L7" s="14" t="s">
        <v>9</v>
      </c>
      <c r="M7" s="14"/>
      <c r="N7" s="66" t="s">
        <v>42</v>
      </c>
      <c r="O7" s="14"/>
      <c r="P7" s="19" t="s">
        <v>10</v>
      </c>
      <c r="Q7" s="22" t="s">
        <v>11</v>
      </c>
      <c r="R7" s="113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5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31</v>
      </c>
      <c r="F8" s="20"/>
      <c r="G8" s="20"/>
      <c r="H8" s="25">
        <v>1</v>
      </c>
      <c r="I8" s="67">
        <v>2</v>
      </c>
      <c r="J8" s="24">
        <v>3</v>
      </c>
      <c r="K8" s="25">
        <v>1</v>
      </c>
      <c r="L8" s="26">
        <v>2</v>
      </c>
      <c r="M8" s="24">
        <v>3</v>
      </c>
      <c r="N8" s="68" t="s">
        <v>43</v>
      </c>
      <c r="O8" s="69"/>
      <c r="P8" s="20" t="s">
        <v>16</v>
      </c>
      <c r="Q8" s="23"/>
      <c r="R8" s="23" t="s">
        <v>47</v>
      </c>
      <c r="S8" s="23"/>
      <c r="T8" s="30"/>
      <c r="U8" s="30"/>
    </row>
    <row r="9" spans="1:24" s="12" customFormat="1" ht="19.95" customHeight="1" x14ac:dyDescent="0.25">
      <c r="A9" s="160">
        <v>94</v>
      </c>
      <c r="B9" s="148">
        <v>92.21</v>
      </c>
      <c r="C9" s="149" t="s">
        <v>131</v>
      </c>
      <c r="D9" s="150">
        <v>35287</v>
      </c>
      <c r="E9" s="151">
        <v>61</v>
      </c>
      <c r="F9" s="152" t="s">
        <v>137</v>
      </c>
      <c r="G9" s="152" t="s">
        <v>62</v>
      </c>
      <c r="H9" s="158">
        <v>105</v>
      </c>
      <c r="I9" s="159">
        <v>-109</v>
      </c>
      <c r="J9" s="159">
        <v>-109</v>
      </c>
      <c r="K9" s="158">
        <v>125</v>
      </c>
      <c r="L9" s="122">
        <v>130</v>
      </c>
      <c r="M9" s="122">
        <v>-134</v>
      </c>
      <c r="N9" s="77">
        <f t="shared" ref="N9:N24" si="0">IF(MAX(H9:J9)&lt;0,0,TRUNC(MAX(H9:J9)/1)*1)</f>
        <v>105</v>
      </c>
      <c r="O9" s="77">
        <f t="shared" ref="O9:O24" si="1">IF(MAX(K9:M9)&lt;0,0,TRUNC(MAX(K9:M9)/1)*1)</f>
        <v>130</v>
      </c>
      <c r="P9" s="77">
        <f t="shared" ref="P9:P23" si="2">IF(N9=0,0,IF(O9=0,0,SUM(N9:O9)))</f>
        <v>235</v>
      </c>
      <c r="Q9" s="78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270.3389673487506</v>
      </c>
      <c r="R9" s="78" t="str">
        <f>IF(OR(D9="",B9="",V9=""),"",IF(OR(C9="UM",C9="JM",C9="SM",C9="UK",C9="JK",C9="SK"),"",Q9*(IF(ABS(1900-YEAR((V9+1)-D9))&lt;29,0,(VLOOKUP((YEAR(V9)-YEAR(D9)),'Meltzer-Malone'!$A$3:$B$63,2))))))</f>
        <v/>
      </c>
      <c r="S9" s="79"/>
      <c r="T9" s="80"/>
      <c r="U9" s="81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1.1503785844627685</v>
      </c>
      <c r="V9" s="134">
        <f>R5</f>
        <v>42343</v>
      </c>
      <c r="W9" s="123"/>
      <c r="X9" s="123"/>
    </row>
    <row r="10" spans="1:24" s="12" customFormat="1" ht="19.95" customHeight="1" x14ac:dyDescent="0.25">
      <c r="A10" s="144">
        <v>62</v>
      </c>
      <c r="B10" s="137">
        <v>57.32</v>
      </c>
      <c r="C10" s="138" t="s">
        <v>105</v>
      </c>
      <c r="D10" s="139">
        <v>36793</v>
      </c>
      <c r="E10" s="140">
        <v>62</v>
      </c>
      <c r="F10" s="141" t="s">
        <v>108</v>
      </c>
      <c r="G10" s="141" t="s">
        <v>61</v>
      </c>
      <c r="H10" s="145">
        <v>65</v>
      </c>
      <c r="I10" s="146">
        <v>70</v>
      </c>
      <c r="J10" s="146">
        <v>72</v>
      </c>
      <c r="K10" s="145">
        <v>86</v>
      </c>
      <c r="L10" s="122">
        <v>91</v>
      </c>
      <c r="M10" s="122">
        <v>-94</v>
      </c>
      <c r="N10" s="77">
        <f t="shared" si="0"/>
        <v>72</v>
      </c>
      <c r="O10" s="77">
        <f t="shared" si="1"/>
        <v>91</v>
      </c>
      <c r="P10" s="77">
        <f t="shared" si="2"/>
        <v>163</v>
      </c>
      <c r="Q10" s="78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249.84673427024447</v>
      </c>
      <c r="R10" s="78" t="str">
        <f>IF(OR(D10="",B10="",V10=""),"",IF(OR(C10="UM",C10="JM",C10="SM",C10="UK",C10="JK",C10="SK"),"",Q10*(IF(ABS(1900-YEAR((V10+1)-D10))&lt;29,0,(VLOOKUP((YEAR(V10)-YEAR(D10)),'Meltzer-Malone'!$A$3:$B$63,2))))))</f>
        <v/>
      </c>
      <c r="S10" s="82"/>
      <c r="T10" s="83"/>
      <c r="U10" s="81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1.532802050737696</v>
      </c>
      <c r="V10" s="134">
        <f>R5</f>
        <v>42343</v>
      </c>
      <c r="W10" s="123"/>
      <c r="X10" s="123"/>
    </row>
    <row r="11" spans="1:24" s="12" customFormat="1" ht="19.95" customHeight="1" x14ac:dyDescent="0.25">
      <c r="A11" s="144">
        <v>69</v>
      </c>
      <c r="B11" s="137">
        <v>69</v>
      </c>
      <c r="C11" s="138" t="s">
        <v>105</v>
      </c>
      <c r="D11" s="139">
        <v>36192</v>
      </c>
      <c r="E11" s="156">
        <v>63</v>
      </c>
      <c r="F11" s="163" t="s">
        <v>115</v>
      </c>
      <c r="G11" s="141" t="s">
        <v>60</v>
      </c>
      <c r="H11" s="161">
        <v>98</v>
      </c>
      <c r="I11" s="146">
        <v>103</v>
      </c>
      <c r="J11" s="146">
        <v>-106</v>
      </c>
      <c r="K11" s="145">
        <v>120</v>
      </c>
      <c r="L11" s="122">
        <v>126</v>
      </c>
      <c r="M11" s="122">
        <v>-129</v>
      </c>
      <c r="N11" s="77">
        <f t="shared" si="0"/>
        <v>103</v>
      </c>
      <c r="O11" s="77">
        <f t="shared" si="1"/>
        <v>126</v>
      </c>
      <c r="P11" s="77">
        <f t="shared" si="2"/>
        <v>229</v>
      </c>
      <c r="Q11" s="78">
        <f t="shared" si="3"/>
        <v>308.06443775418171</v>
      </c>
      <c r="R11" s="78" t="str">
        <f>IF(OR(D11="",B11="",V11=""),"",IF(OR(C11="UM",C11="JM",C11="SM",C11="UK",C11="JK",C11="SK"),"",Q11*(IF(ABS(1900-YEAR((V11+1)-D11))&lt;29,0,(VLOOKUP((YEAR(V11)-YEAR(D11)),'Meltzer-Malone'!$A$3:$B$63,2))))))</f>
        <v/>
      </c>
      <c r="S11" s="82"/>
      <c r="T11" s="83" t="s">
        <v>183</v>
      </c>
      <c r="U11" s="81">
        <f t="shared" si="4"/>
        <v>1.3452595535117104</v>
      </c>
      <c r="V11" s="134">
        <f>R5</f>
        <v>42343</v>
      </c>
      <c r="W11" s="123"/>
      <c r="X11" s="123"/>
    </row>
    <row r="12" spans="1:24" s="12" customFormat="1" ht="19.95" customHeight="1" x14ac:dyDescent="0.25">
      <c r="A12" s="144">
        <v>69</v>
      </c>
      <c r="B12" s="137">
        <v>65.760000000000005</v>
      </c>
      <c r="C12" s="138" t="s">
        <v>105</v>
      </c>
      <c r="D12" s="139">
        <v>36545</v>
      </c>
      <c r="E12" s="156">
        <v>64</v>
      </c>
      <c r="F12" s="163" t="s">
        <v>138</v>
      </c>
      <c r="G12" s="141" t="s">
        <v>63</v>
      </c>
      <c r="H12" s="145">
        <v>63</v>
      </c>
      <c r="I12" s="146">
        <v>68</v>
      </c>
      <c r="J12" s="146">
        <v>-72</v>
      </c>
      <c r="K12" s="145">
        <v>-78</v>
      </c>
      <c r="L12" s="127">
        <v>78</v>
      </c>
      <c r="M12" s="122">
        <v>83</v>
      </c>
      <c r="N12" s="77">
        <f t="shared" si="0"/>
        <v>68</v>
      </c>
      <c r="O12" s="77">
        <f t="shared" si="1"/>
        <v>83</v>
      </c>
      <c r="P12" s="77">
        <f t="shared" si="2"/>
        <v>151</v>
      </c>
      <c r="Q12" s="78">
        <f t="shared" si="3"/>
        <v>209.64867119960311</v>
      </c>
      <c r="R12" s="78" t="str">
        <f>IF(OR(D12="",B12="",V12=""),"",IF(OR(C12="UM",C12="JM",C12="SM",C12="UK",C12="JK",C12="SK"),"",Q12*(IF(ABS(1900-YEAR((V12+1)-D12))&lt;29,0,(VLOOKUP((YEAR(V12)-YEAR(D12)),'Meltzer-Malone'!$A$3:$B$63,2))))))</f>
        <v/>
      </c>
      <c r="S12" s="82"/>
      <c r="T12" s="83" t="s">
        <v>20</v>
      </c>
      <c r="U12" s="81">
        <f t="shared" si="4"/>
        <v>1.3884017960238617</v>
      </c>
      <c r="V12" s="134">
        <f>R5</f>
        <v>42343</v>
      </c>
      <c r="W12" s="123"/>
      <c r="X12" s="123"/>
    </row>
    <row r="13" spans="1:24" s="12" customFormat="1" ht="19.95" customHeight="1" x14ac:dyDescent="0.25">
      <c r="A13" s="160"/>
      <c r="B13" s="148"/>
      <c r="C13" s="149"/>
      <c r="D13" s="150"/>
      <c r="E13" s="151"/>
      <c r="F13" s="152"/>
      <c r="G13" s="152"/>
      <c r="H13" s="158"/>
      <c r="I13" s="159"/>
      <c r="J13" s="159"/>
      <c r="K13" s="158"/>
      <c r="L13" s="122"/>
      <c r="M13" s="122"/>
      <c r="N13" s="77">
        <f t="shared" si="0"/>
        <v>0</v>
      </c>
      <c r="O13" s="77">
        <f t="shared" si="1"/>
        <v>0</v>
      </c>
      <c r="P13" s="77">
        <f t="shared" si="2"/>
        <v>0</v>
      </c>
      <c r="Q13" s="78" t="str">
        <f t="shared" si="3"/>
        <v/>
      </c>
      <c r="R13" s="78" t="str">
        <f>IF(OR(D13="",B13="",V13=""),"",IF(OR(C13="UM",C13="JM",C13="SM",C13="UK",C13="JK",C13="SK"),"",Q13*(IF(ABS(1900-YEAR((V13+1)-D13))&lt;29,0,(VLOOKUP((YEAR(V13)-YEAR(D13)),'Meltzer-Malone'!$A$3:$B$63,2))))))</f>
        <v/>
      </c>
      <c r="S13" s="82"/>
      <c r="T13" s="83" t="s">
        <v>20</v>
      </c>
      <c r="U13" s="81" t="str">
        <f t="shared" si="4"/>
        <v/>
      </c>
      <c r="V13" s="134">
        <f>R5</f>
        <v>42343</v>
      </c>
      <c r="W13" s="123"/>
      <c r="X13" s="123"/>
    </row>
    <row r="14" spans="1:24" s="12" customFormat="1" ht="19.95" customHeight="1" x14ac:dyDescent="0.25">
      <c r="A14" s="136">
        <v>77</v>
      </c>
      <c r="B14" s="137">
        <v>70.81</v>
      </c>
      <c r="C14" s="138" t="s">
        <v>105</v>
      </c>
      <c r="D14" s="139">
        <v>36849</v>
      </c>
      <c r="E14" s="156">
        <v>65</v>
      </c>
      <c r="F14" s="163" t="s">
        <v>111</v>
      </c>
      <c r="G14" s="141" t="s">
        <v>61</v>
      </c>
      <c r="H14" s="145">
        <v>70</v>
      </c>
      <c r="I14" s="146">
        <v>75</v>
      </c>
      <c r="J14" s="146">
        <v>-77</v>
      </c>
      <c r="K14" s="145">
        <v>90</v>
      </c>
      <c r="L14" s="122">
        <v>95</v>
      </c>
      <c r="M14" s="122">
        <v>-97</v>
      </c>
      <c r="N14" s="77">
        <f t="shared" si="0"/>
        <v>75</v>
      </c>
      <c r="O14" s="77">
        <f t="shared" si="1"/>
        <v>95</v>
      </c>
      <c r="P14" s="77">
        <f t="shared" si="2"/>
        <v>170</v>
      </c>
      <c r="Q14" s="78">
        <f t="shared" si="3"/>
        <v>224.98896409168125</v>
      </c>
      <c r="R14" s="78" t="str">
        <f>IF(OR(D14="",B14="",V14=""),"",IF(OR(C14="UM",C14="JM",C14="SM",C14="UK",C14="JK",C14="SK"),"",Q14*(IF(ABS(1900-YEAR((V14+1)-D14))&lt;29,0,(VLOOKUP((YEAR(V14)-YEAR(D14)),'Meltzer-Malone'!$A$3:$B$63,2))))))</f>
        <v/>
      </c>
      <c r="S14" s="82"/>
      <c r="T14" s="83" t="s">
        <v>20</v>
      </c>
      <c r="U14" s="81">
        <f t="shared" si="4"/>
        <v>1.3234644946569485</v>
      </c>
      <c r="V14" s="134">
        <f>R5</f>
        <v>42343</v>
      </c>
      <c r="W14" s="123"/>
      <c r="X14" s="123"/>
    </row>
    <row r="15" spans="1:24" s="12" customFormat="1" ht="19.95" customHeight="1" x14ac:dyDescent="0.25">
      <c r="A15" s="160">
        <v>77</v>
      </c>
      <c r="B15" s="148">
        <v>71.59</v>
      </c>
      <c r="C15" s="149" t="s">
        <v>131</v>
      </c>
      <c r="D15" s="150">
        <v>35355</v>
      </c>
      <c r="E15" s="151">
        <v>66</v>
      </c>
      <c r="F15" s="152" t="s">
        <v>139</v>
      </c>
      <c r="G15" s="152" t="s">
        <v>62</v>
      </c>
      <c r="H15" s="158">
        <v>103</v>
      </c>
      <c r="I15" s="159">
        <v>107</v>
      </c>
      <c r="J15" s="159">
        <v>110</v>
      </c>
      <c r="K15" s="158">
        <v>123</v>
      </c>
      <c r="L15" s="122">
        <v>126</v>
      </c>
      <c r="M15" s="122">
        <v>130</v>
      </c>
      <c r="N15" s="77">
        <f t="shared" si="0"/>
        <v>110</v>
      </c>
      <c r="O15" s="77">
        <f t="shared" si="1"/>
        <v>130</v>
      </c>
      <c r="P15" s="77">
        <f t="shared" si="2"/>
        <v>240</v>
      </c>
      <c r="Q15" s="78">
        <f t="shared" si="3"/>
        <v>315.48794204914589</v>
      </c>
      <c r="R15" s="78" t="str">
        <f>IF(OR(D15="",B15="",V15=""),"",IF(OR(C15="UM",C15="JM",C15="SM",C15="UK",C15="JK",C15="SK"),"",Q15*(IF(ABS(1900-YEAR((V15+1)-D15))&lt;29,0,(VLOOKUP((YEAR(V15)-YEAR(D15)),'Meltzer-Malone'!$A$3:$B$63,2))))))</f>
        <v/>
      </c>
      <c r="S15" s="82"/>
      <c r="T15" s="83"/>
      <c r="U15" s="81">
        <f t="shared" si="4"/>
        <v>1.3145330918714411</v>
      </c>
      <c r="V15" s="134">
        <f>R5</f>
        <v>42343</v>
      </c>
      <c r="W15" s="123"/>
      <c r="X15" s="123"/>
    </row>
    <row r="16" spans="1:24" s="12" customFormat="1" ht="19.95" customHeight="1" x14ac:dyDescent="0.25">
      <c r="A16" s="144">
        <v>94</v>
      </c>
      <c r="B16" s="137">
        <v>87.17</v>
      </c>
      <c r="C16" s="138" t="s">
        <v>131</v>
      </c>
      <c r="D16" s="139">
        <v>35101</v>
      </c>
      <c r="E16" s="156">
        <v>67</v>
      </c>
      <c r="F16" s="157" t="s">
        <v>140</v>
      </c>
      <c r="G16" s="141" t="s">
        <v>63</v>
      </c>
      <c r="H16" s="145">
        <v>106</v>
      </c>
      <c r="I16" s="146">
        <v>109</v>
      </c>
      <c r="J16" s="146">
        <v>-111</v>
      </c>
      <c r="K16" s="145">
        <v>136</v>
      </c>
      <c r="L16" s="122">
        <v>140</v>
      </c>
      <c r="M16" s="122">
        <v>142</v>
      </c>
      <c r="N16" s="77">
        <f t="shared" si="0"/>
        <v>109</v>
      </c>
      <c r="O16" s="77">
        <f t="shared" si="1"/>
        <v>142</v>
      </c>
      <c r="P16" s="77">
        <f t="shared" si="2"/>
        <v>251</v>
      </c>
      <c r="Q16" s="78">
        <f t="shared" si="3"/>
        <v>296.29263381754993</v>
      </c>
      <c r="R16" s="78" t="str">
        <f>IF(OR(D16="",B16="",V16=""),"",IF(OR(C16="UM",C16="JM",C16="SM",C16="UK",C16="JK",C16="SK"),"",Q16*(IF(ABS(1900-YEAR((V16+1)-D16))&lt;29,0,(VLOOKUP((YEAR(V16)-YEAR(D16)),'Meltzer-Malone'!$A$3:$B$63,2))))))</f>
        <v/>
      </c>
      <c r="S16" s="82"/>
      <c r="T16" s="83"/>
      <c r="U16" s="81">
        <f t="shared" si="4"/>
        <v>1.1804487403089639</v>
      </c>
      <c r="V16" s="134">
        <f>R5</f>
        <v>42343</v>
      </c>
      <c r="W16" s="123"/>
      <c r="X16" s="123"/>
    </row>
    <row r="17" spans="1:25" s="12" customFormat="1" ht="19.95" customHeight="1" x14ac:dyDescent="0.25">
      <c r="A17" s="160">
        <v>77</v>
      </c>
      <c r="B17" s="148">
        <v>75.53</v>
      </c>
      <c r="C17" s="149" t="s">
        <v>131</v>
      </c>
      <c r="D17" s="150">
        <v>35180</v>
      </c>
      <c r="E17" s="151">
        <v>68</v>
      </c>
      <c r="F17" s="152" t="s">
        <v>141</v>
      </c>
      <c r="G17" s="152" t="s">
        <v>60</v>
      </c>
      <c r="H17" s="158">
        <v>80</v>
      </c>
      <c r="I17" s="159">
        <v>-85</v>
      </c>
      <c r="J17" s="159">
        <v>86</v>
      </c>
      <c r="K17" s="158">
        <v>100</v>
      </c>
      <c r="L17" s="122">
        <v>105</v>
      </c>
      <c r="M17" s="122">
        <v>108</v>
      </c>
      <c r="N17" s="77">
        <f t="shared" si="0"/>
        <v>86</v>
      </c>
      <c r="O17" s="77">
        <f t="shared" si="1"/>
        <v>108</v>
      </c>
      <c r="P17" s="77">
        <f t="shared" si="2"/>
        <v>194</v>
      </c>
      <c r="Q17" s="78">
        <f t="shared" si="3"/>
        <v>247.00732830674156</v>
      </c>
      <c r="R17" s="78" t="str">
        <f>IF(OR(D17="",B17="",V17=""),"",IF(OR(C17="UM",C17="JM",C17="SM",C17="UK",C17="JK",C17="SK"),"",Q17*(IF(ABS(1900-YEAR((V17+1)-D17))&lt;29,0,(VLOOKUP((YEAR(V17)-YEAR(D17)),'Meltzer-Malone'!$A$3:$B$63,2))))))</f>
        <v/>
      </c>
      <c r="S17" s="82"/>
      <c r="T17" s="83"/>
      <c r="U17" s="81">
        <f t="shared" si="4"/>
        <v>1.2732336510656781</v>
      </c>
      <c r="V17" s="134">
        <f>R5</f>
        <v>42343</v>
      </c>
      <c r="W17" s="123"/>
      <c r="X17" s="123"/>
    </row>
    <row r="18" spans="1:25" s="12" customFormat="1" ht="19.95" customHeight="1" x14ac:dyDescent="0.25">
      <c r="A18" s="114"/>
      <c r="B18" s="115"/>
      <c r="C18" s="116"/>
      <c r="D18" s="117"/>
      <c r="E18" s="118"/>
      <c r="F18" s="119"/>
      <c r="G18" s="120"/>
      <c r="H18" s="124"/>
      <c r="I18" s="125"/>
      <c r="J18" s="126"/>
      <c r="K18" s="121"/>
      <c r="L18" s="122"/>
      <c r="M18" s="122"/>
      <c r="N18" s="77">
        <f t="shared" si="0"/>
        <v>0</v>
      </c>
      <c r="O18" s="77">
        <f t="shared" si="1"/>
        <v>0</v>
      </c>
      <c r="P18" s="77">
        <f t="shared" si="2"/>
        <v>0</v>
      </c>
      <c r="Q18" s="78" t="str">
        <f t="shared" si="3"/>
        <v/>
      </c>
      <c r="R18" s="78" t="str">
        <f>IF(OR(D18="",B18="",V18=""),"",IF(OR(C18="UM",C18="JM",C18="SM",C18="UK",C18="JK",C18="SK"),"",Q18*(IF(ABS(1900-YEAR((V18+1)-D18))&lt;29,0,(VLOOKUP((YEAR(V18)-YEAR(D18)),'Meltzer-Malone'!$A$3:$B$63,2))))))</f>
        <v/>
      </c>
      <c r="S18" s="82"/>
      <c r="T18" s="83" t="s">
        <v>20</v>
      </c>
      <c r="U18" s="81" t="str">
        <f t="shared" si="4"/>
        <v/>
      </c>
      <c r="V18" s="134">
        <f>R5</f>
        <v>42343</v>
      </c>
      <c r="W18" s="123"/>
      <c r="X18" s="123"/>
    </row>
    <row r="19" spans="1:25" s="12" customFormat="1" ht="19.95" customHeight="1" x14ac:dyDescent="0.25">
      <c r="A19" s="114"/>
      <c r="B19" s="115"/>
      <c r="C19" s="116"/>
      <c r="D19" s="117"/>
      <c r="E19" s="118"/>
      <c r="F19" s="119"/>
      <c r="G19" s="120"/>
      <c r="H19" s="124"/>
      <c r="I19" s="125"/>
      <c r="J19" s="126"/>
      <c r="K19" s="121"/>
      <c r="L19" s="122"/>
      <c r="M19" s="122"/>
      <c r="N19" s="77">
        <f t="shared" si="0"/>
        <v>0</v>
      </c>
      <c r="O19" s="77">
        <f t="shared" si="1"/>
        <v>0</v>
      </c>
      <c r="P19" s="77">
        <f t="shared" si="2"/>
        <v>0</v>
      </c>
      <c r="Q19" s="78" t="str">
        <f t="shared" si="3"/>
        <v/>
      </c>
      <c r="R19" s="78" t="str">
        <f>IF(OR(D19="",B19="",V19=""),"",IF(OR(C19="UM",C19="JM",C19="SM",C19="UK",C19="JK",C19="SK"),"",Q19*(IF(ABS(1900-YEAR((V19+1)-D19))&lt;29,0,(VLOOKUP((YEAR(V19)-YEAR(D19)),'Meltzer-Malone'!$A$3:$B$63,2))))))</f>
        <v/>
      </c>
      <c r="S19" s="82"/>
      <c r="T19" s="83"/>
      <c r="U19" s="81" t="str">
        <f t="shared" si="4"/>
        <v/>
      </c>
      <c r="V19" s="134">
        <f>R5</f>
        <v>42343</v>
      </c>
      <c r="W19" s="123"/>
      <c r="X19" s="123"/>
    </row>
    <row r="20" spans="1:25" s="12" customFormat="1" ht="19.95" customHeight="1" x14ac:dyDescent="0.25">
      <c r="A20" s="114"/>
      <c r="B20" s="115"/>
      <c r="C20" s="116"/>
      <c r="D20" s="117"/>
      <c r="E20" s="118"/>
      <c r="F20" s="119"/>
      <c r="G20" s="120"/>
      <c r="H20" s="124"/>
      <c r="I20" s="125"/>
      <c r="J20" s="126"/>
      <c r="K20" s="121"/>
      <c r="L20" s="122"/>
      <c r="M20" s="122"/>
      <c r="N20" s="77">
        <f t="shared" si="0"/>
        <v>0</v>
      </c>
      <c r="O20" s="77">
        <f t="shared" si="1"/>
        <v>0</v>
      </c>
      <c r="P20" s="77">
        <f t="shared" si="2"/>
        <v>0</v>
      </c>
      <c r="Q20" s="78" t="str">
        <f t="shared" si="3"/>
        <v/>
      </c>
      <c r="R20" s="78" t="str">
        <f>IF(OR(D20="",B20="",V20=""),"",IF(OR(C20="UM",C20="JM",C20="SM",C20="UK",C20="JK",C20="SK"),"",Q20*(IF(ABS(1900-YEAR((V20+1)-D20))&lt;29,0,(VLOOKUP((YEAR(V20)-YEAR(D20)),'Meltzer-Malone'!$A$3:$B$63,2))))))</f>
        <v/>
      </c>
      <c r="S20" s="82"/>
      <c r="T20" s="83"/>
      <c r="U20" s="81" t="str">
        <f t="shared" si="4"/>
        <v/>
      </c>
      <c r="V20" s="134">
        <f>R5</f>
        <v>42343</v>
      </c>
      <c r="W20" s="123"/>
      <c r="X20" s="123"/>
      <c r="Y20" s="1"/>
    </row>
    <row r="21" spans="1:25" s="12" customFormat="1" ht="19.95" customHeight="1" x14ac:dyDescent="0.25">
      <c r="A21" s="114"/>
      <c r="B21" s="115"/>
      <c r="C21" s="116"/>
      <c r="D21" s="117"/>
      <c r="E21" s="118"/>
      <c r="F21" s="119"/>
      <c r="G21" s="120"/>
      <c r="H21" s="124"/>
      <c r="I21" s="125"/>
      <c r="J21" s="126"/>
      <c r="K21" s="121"/>
      <c r="L21" s="122"/>
      <c r="M21" s="122"/>
      <c r="N21" s="77">
        <f t="shared" si="0"/>
        <v>0</v>
      </c>
      <c r="O21" s="77">
        <f t="shared" si="1"/>
        <v>0</v>
      </c>
      <c r="P21" s="77">
        <f t="shared" si="2"/>
        <v>0</v>
      </c>
      <c r="Q21" s="78" t="str">
        <f t="shared" si="3"/>
        <v/>
      </c>
      <c r="R21" s="78" t="str">
        <f>IF(OR(D21="",B21="",V21=""),"",IF(OR(C21="UM",C21="JM",C21="SM",C21="UK",C21="JK",C21="SK"),"",Q21*(IF(ABS(1900-YEAR((V21+1)-D21))&lt;29,0,(VLOOKUP((YEAR(V21)-YEAR(D21)),'Meltzer-Malone'!$A$3:$B$63,2))))))</f>
        <v/>
      </c>
      <c r="S21" s="82"/>
      <c r="T21" s="83"/>
      <c r="U21" s="81" t="str">
        <f t="shared" si="4"/>
        <v/>
      </c>
      <c r="V21" s="134">
        <f>R5</f>
        <v>42343</v>
      </c>
      <c r="W21" s="123"/>
      <c r="X21" s="123"/>
      <c r="Y21" s="1"/>
    </row>
    <row r="22" spans="1:25" s="12" customFormat="1" ht="19.95" customHeight="1" x14ac:dyDescent="0.25">
      <c r="A22" s="114"/>
      <c r="B22" s="115"/>
      <c r="C22" s="116"/>
      <c r="D22" s="117"/>
      <c r="E22" s="118"/>
      <c r="F22" s="119"/>
      <c r="G22" s="120"/>
      <c r="H22" s="124"/>
      <c r="I22" s="125"/>
      <c r="J22" s="126"/>
      <c r="K22" s="121"/>
      <c r="L22" s="122"/>
      <c r="M22" s="122"/>
      <c r="N22" s="77">
        <f t="shared" si="0"/>
        <v>0</v>
      </c>
      <c r="O22" s="77">
        <f t="shared" si="1"/>
        <v>0</v>
      </c>
      <c r="P22" s="77">
        <f t="shared" si="2"/>
        <v>0</v>
      </c>
      <c r="Q22" s="78" t="str">
        <f t="shared" si="3"/>
        <v/>
      </c>
      <c r="R22" s="78" t="str">
        <f>IF(OR(D22="",B22="",V22=""),"",IF(OR(C22="UM",C22="JM",C22="SM",C22="UK",C22="JK",C22="SK"),"",Q22*(IF(ABS(1900-YEAR((V22+1)-D22))&lt;29,0,(VLOOKUP((YEAR(V22)-YEAR(D22)),'Meltzer-Malone'!$A$3:$B$63,2))))))</f>
        <v/>
      </c>
      <c r="S22" s="82"/>
      <c r="T22" s="83"/>
      <c r="U22" s="81" t="str">
        <f t="shared" si="4"/>
        <v/>
      </c>
      <c r="V22" s="134">
        <f>R5</f>
        <v>42343</v>
      </c>
      <c r="W22" s="123"/>
      <c r="X22" s="123"/>
      <c r="Y22" s="1"/>
    </row>
    <row r="23" spans="1:25" s="12" customFormat="1" ht="19.95" customHeight="1" x14ac:dyDescent="0.25">
      <c r="A23" s="114"/>
      <c r="B23" s="115"/>
      <c r="C23" s="116"/>
      <c r="D23" s="117"/>
      <c r="E23" s="118"/>
      <c r="F23" s="119"/>
      <c r="G23" s="120"/>
      <c r="H23" s="124"/>
      <c r="I23" s="125"/>
      <c r="J23" s="126"/>
      <c r="K23" s="121"/>
      <c r="L23" s="122"/>
      <c r="M23" s="122"/>
      <c r="N23" s="77">
        <f t="shared" si="0"/>
        <v>0</v>
      </c>
      <c r="O23" s="77">
        <f t="shared" si="1"/>
        <v>0</v>
      </c>
      <c r="P23" s="77">
        <f t="shared" si="2"/>
        <v>0</v>
      </c>
      <c r="Q23" s="78" t="str">
        <f t="shared" si="3"/>
        <v/>
      </c>
      <c r="R23" s="78" t="str">
        <f>IF(OR(D23="",B23="",V23=""),"",IF(OR(C23="UM",C23="JM",C23="SM",C23="UK",C23="JK",C23="SK"),"",Q23*(IF(ABS(1900-YEAR((V23+1)-D23))&lt;29,0,(VLOOKUP((YEAR(V23)-YEAR(D23)),'Meltzer-Malone'!$A$3:$B$63,2))))))</f>
        <v/>
      </c>
      <c r="S23" s="82"/>
      <c r="T23" s="83"/>
      <c r="U23" s="81" t="str">
        <f t="shared" si="4"/>
        <v/>
      </c>
      <c r="V23" s="134">
        <f>R5</f>
        <v>42343</v>
      </c>
      <c r="W23" s="123"/>
      <c r="X23" s="123"/>
      <c r="Y23" s="1"/>
    </row>
    <row r="24" spans="1:25" s="12" customFormat="1" ht="19.95" customHeight="1" x14ac:dyDescent="0.25">
      <c r="A24" s="114"/>
      <c r="B24" s="91"/>
      <c r="C24" s="116"/>
      <c r="D24" s="84"/>
      <c r="E24" s="85"/>
      <c r="F24" s="86"/>
      <c r="G24" s="87"/>
      <c r="H24" s="129"/>
      <c r="I24" s="130"/>
      <c r="J24" s="131"/>
      <c r="K24" s="121"/>
      <c r="L24" s="122"/>
      <c r="M24" s="122"/>
      <c r="N24" s="77">
        <f t="shared" si="0"/>
        <v>0</v>
      </c>
      <c r="O24" s="77">
        <f t="shared" si="1"/>
        <v>0</v>
      </c>
      <c r="P24" s="88">
        <f>IF(N24=0,0,IF(O24=0,0,SUM(N24:O24)))</f>
        <v>0</v>
      </c>
      <c r="Q24" s="78" t="str">
        <f t="shared" si="3"/>
        <v/>
      </c>
      <c r="R24" s="78" t="str">
        <f>IF(OR(D24="",B24="",V24=""),"",IF(OR(C24="UM",C24="JM",C24="SM",C24="UK",C24="JK",C24="SK"),"",Q24*(IF(ABS(1900-YEAR((V24+1)-D24))&lt;29,0,(VLOOKUP((YEAR(V24)-YEAR(D24)),'Meltzer-Malone'!$A$3:$B$63,2))))))</f>
        <v/>
      </c>
      <c r="S24" s="89"/>
      <c r="T24" s="90"/>
      <c r="U24" s="81" t="str">
        <f t="shared" si="4"/>
        <v/>
      </c>
      <c r="V24" s="134">
        <f>R5</f>
        <v>42343</v>
      </c>
      <c r="W24" s="123"/>
      <c r="X24" s="123"/>
      <c r="Y24" s="1"/>
    </row>
    <row r="25" spans="1:25" s="8" customFormat="1" ht="9" customHeight="1" x14ac:dyDescent="0.25">
      <c r="A25" s="15"/>
      <c r="B25" s="16"/>
      <c r="C25" s="17"/>
      <c r="D25" s="18"/>
      <c r="E25" s="18"/>
      <c r="F25" s="15"/>
      <c r="G25" s="15"/>
      <c r="H25" s="70"/>
      <c r="I25" s="71"/>
      <c r="J25" s="70"/>
      <c r="K25" s="70"/>
      <c r="L25" s="70"/>
      <c r="M25" s="70"/>
      <c r="N25" s="17"/>
      <c r="O25" s="17"/>
      <c r="P25" s="17"/>
      <c r="Q25" s="72"/>
      <c r="R25" s="72"/>
      <c r="S25" s="73"/>
      <c r="T25" s="9"/>
      <c r="U25" s="10"/>
    </row>
    <row r="26" spans="1:25" customFormat="1" ht="12.6" x14ac:dyDescent="0.25">
      <c r="H26" s="63"/>
      <c r="I26" s="74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25" s="7" customFormat="1" ht="13.8" x14ac:dyDescent="0.25">
      <c r="A27" s="7" t="s">
        <v>17</v>
      </c>
      <c r="B27"/>
      <c r="C27" s="210" t="s">
        <v>69</v>
      </c>
      <c r="D27" s="210"/>
      <c r="E27" s="210"/>
      <c r="F27" s="210"/>
      <c r="G27" s="49" t="s">
        <v>32</v>
      </c>
      <c r="H27" s="50">
        <v>1</v>
      </c>
      <c r="I27" s="211" t="s">
        <v>82</v>
      </c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</row>
    <row r="28" spans="1:25" s="7" customFormat="1" ht="13.8" x14ac:dyDescent="0.25">
      <c r="B28"/>
      <c r="C28" s="208"/>
      <c r="D28" s="208"/>
      <c r="E28" s="208"/>
      <c r="F28" s="208"/>
      <c r="G28" s="51" t="s">
        <v>20</v>
      </c>
      <c r="H28" s="50">
        <v>2</v>
      </c>
      <c r="I28" s="211" t="s">
        <v>83</v>
      </c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</row>
    <row r="29" spans="1:25" s="7" customFormat="1" ht="13.8" x14ac:dyDescent="0.25">
      <c r="A29" s="52" t="s">
        <v>33</v>
      </c>
      <c r="B29"/>
      <c r="C29" s="210"/>
      <c r="D29" s="210"/>
      <c r="E29" s="210"/>
      <c r="F29" s="210"/>
      <c r="G29" s="53"/>
      <c r="H29" s="50">
        <v>3</v>
      </c>
      <c r="I29" s="211" t="s">
        <v>80</v>
      </c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</row>
    <row r="30" spans="1:25" ht="13.8" x14ac:dyDescent="0.25">
      <c r="A30" s="6"/>
      <c r="B30"/>
      <c r="C30" s="210"/>
      <c r="D30" s="210"/>
      <c r="E30" s="210"/>
      <c r="F30" s="210"/>
      <c r="G30" s="34"/>
      <c r="H30" s="32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</row>
    <row r="31" spans="1:25" ht="13.8" x14ac:dyDescent="0.25">
      <c r="A31" s="7"/>
      <c r="B31"/>
      <c r="C31" s="210"/>
      <c r="D31" s="210"/>
      <c r="E31" s="210"/>
      <c r="F31" s="210"/>
      <c r="G31" s="55" t="s">
        <v>34</v>
      </c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</row>
    <row r="32" spans="1:25" ht="13.8" x14ac:dyDescent="0.25">
      <c r="C32" s="38"/>
      <c r="D32" s="33"/>
      <c r="E32" s="33"/>
      <c r="F32" s="34"/>
      <c r="G32" s="55" t="s">
        <v>35</v>
      </c>
      <c r="H32" s="202" t="s">
        <v>81</v>
      </c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</row>
    <row r="33" spans="1:20" ht="13.8" x14ac:dyDescent="0.25">
      <c r="A33" s="7" t="s">
        <v>18</v>
      </c>
      <c r="B33"/>
      <c r="C33" s="210" t="s">
        <v>78</v>
      </c>
      <c r="D33" s="210"/>
      <c r="E33" s="210"/>
      <c r="F33" s="210"/>
      <c r="G33" s="55" t="s">
        <v>36</v>
      </c>
      <c r="H33" s="202" t="s">
        <v>73</v>
      </c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</row>
    <row r="34" spans="1:20" ht="13.8" x14ac:dyDescent="0.25">
      <c r="C34" s="210"/>
      <c r="D34" s="210"/>
      <c r="E34" s="210"/>
      <c r="F34" s="210"/>
      <c r="G34" s="55"/>
      <c r="H34" s="31"/>
      <c r="I34" s="58"/>
    </row>
    <row r="35" spans="1:20" ht="13.8" x14ac:dyDescent="0.25">
      <c r="A35" s="50" t="s">
        <v>37</v>
      </c>
      <c r="B35" s="59"/>
      <c r="C35" s="210" t="s">
        <v>77</v>
      </c>
      <c r="D35" s="210"/>
      <c r="E35" s="210"/>
      <c r="F35" s="210"/>
      <c r="G35" s="55" t="s">
        <v>22</v>
      </c>
      <c r="H35" s="202" t="s">
        <v>184</v>
      </c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</row>
    <row r="36" spans="1:20" ht="13.8" x14ac:dyDescent="0.25">
      <c r="C36" s="210"/>
      <c r="D36" s="210"/>
      <c r="E36" s="210"/>
      <c r="F36" s="210"/>
      <c r="G36" s="55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</row>
    <row r="37" spans="1:20" ht="13.8" x14ac:dyDescent="0.25">
      <c r="A37" s="59" t="s">
        <v>21</v>
      </c>
      <c r="B37" s="59"/>
      <c r="C37" s="35" t="s">
        <v>48</v>
      </c>
      <c r="D37" s="36"/>
      <c r="E37" s="36"/>
      <c r="F37" s="37"/>
      <c r="G37" s="5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</row>
    <row r="38" spans="1:20" ht="13.8" x14ac:dyDescent="0.25">
      <c r="A38" s="60"/>
      <c r="B38" s="60"/>
      <c r="C38" s="61"/>
      <c r="D38" s="33"/>
      <c r="E38" s="33"/>
      <c r="F38" s="34"/>
      <c r="G38" s="5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</row>
    <row r="39" spans="1:20" ht="13.8" x14ac:dyDescent="0.25">
      <c r="C39" s="3"/>
      <c r="D39" s="4"/>
      <c r="E39" s="4"/>
      <c r="F39" s="5"/>
      <c r="G39" s="5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</row>
    <row r="40" spans="1:20" x14ac:dyDescent="0.25">
      <c r="H40" s="75"/>
      <c r="I40" s="57"/>
    </row>
  </sheetData>
  <mergeCells count="26"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C33:F33"/>
    <mergeCell ref="C34:F34"/>
    <mergeCell ref="C35:F35"/>
    <mergeCell ref="C36:F36"/>
    <mergeCell ref="I27:T27"/>
    <mergeCell ref="I28:T28"/>
    <mergeCell ref="I29:T29"/>
    <mergeCell ref="I30:T30"/>
    <mergeCell ref="H31:T31"/>
    <mergeCell ref="H32:T32"/>
    <mergeCell ref="H33:T33"/>
    <mergeCell ref="H35:T35"/>
    <mergeCell ref="H36:T36"/>
    <mergeCell ref="H37:T37"/>
    <mergeCell ref="H38:T38"/>
    <mergeCell ref="H39:T39"/>
  </mergeCells>
  <phoneticPr fontId="0" type="noConversion"/>
  <conditionalFormatting sqref="H9:M11 H12:L14 H16:L24 L15 M12:M24">
    <cfRule type="cellIs" dxfId="17" priority="3" stopIfTrue="1" operator="between">
      <formula>1</formula>
      <formula>300</formula>
    </cfRule>
    <cfRule type="cellIs" dxfId="16" priority="4" stopIfTrue="1" operator="lessThanOrEqual">
      <formula>0</formula>
    </cfRule>
  </conditionalFormatting>
  <conditionalFormatting sqref="H15:K15">
    <cfRule type="cellIs" dxfId="15" priority="1" stopIfTrue="1" operator="between">
      <formula>1</formula>
      <formula>300</formula>
    </cfRule>
    <cfRule type="cellIs" dxfId="14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horizontalDpi="360" verticalDpi="360" copies="2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Y40"/>
  <sheetViews>
    <sheetView showGridLines="0" showRowColHeaders="0" showZeros="0" showOutlineSymbols="0" zoomScaleNormal="100" zoomScaleSheetLayoutView="75" workbookViewId="0">
      <selection activeCell="M5" sqref="M5:P5"/>
    </sheetView>
  </sheetViews>
  <sheetFormatPr baseColWidth="10" defaultColWidth="9.21875" defaultRowHeight="13.2" x14ac:dyDescent="0.25"/>
  <cols>
    <col min="1" max="1" width="6.44140625" style="2" customWidth="1"/>
    <col min="2" max="2" width="8.5546875" style="2" customWidth="1"/>
    <col min="3" max="3" width="6.44140625" style="62" customWidth="1"/>
    <col min="4" max="4" width="10.5546875" style="2" customWidth="1"/>
    <col min="5" max="5" width="4.5546875" style="2" customWidth="1"/>
    <col min="6" max="6" width="27.5546875" style="6" customWidth="1"/>
    <col min="7" max="7" width="20.44140625" style="6" customWidth="1"/>
    <col min="8" max="8" width="7.21875" style="2" customWidth="1"/>
    <col min="9" max="9" width="7.21875" style="56" customWidth="1"/>
    <col min="10" max="13" width="7.21875" style="2" customWidth="1"/>
    <col min="14" max="16" width="7.5546875" style="2" customWidth="1"/>
    <col min="17" max="18" width="10.5546875" style="54" customWidth="1"/>
    <col min="19" max="19" width="5.5546875" style="54" customWidth="1"/>
    <col min="20" max="20" width="5.5546875" style="5" customWidth="1"/>
    <col min="21" max="21" width="14.21875" style="5" customWidth="1"/>
    <col min="22" max="22" width="0" style="5" hidden="1" customWidth="1"/>
    <col min="23" max="16384" width="9.21875" style="5"/>
  </cols>
  <sheetData>
    <row r="1" spans="1:24" ht="53.25" customHeight="1" x14ac:dyDescent="1.05">
      <c r="F1" s="204" t="s">
        <v>46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T1" s="54"/>
    </row>
    <row r="2" spans="1:24" ht="24.75" customHeight="1" x14ac:dyDescent="0.65">
      <c r="F2" s="205" t="s">
        <v>40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T2" s="54"/>
    </row>
    <row r="3" spans="1:24" x14ac:dyDescent="0.25">
      <c r="T3" s="54"/>
    </row>
    <row r="4" spans="1:24" ht="12" customHeight="1" x14ac:dyDescent="0.25">
      <c r="T4" s="54"/>
    </row>
    <row r="5" spans="1:24" s="7" customFormat="1" ht="15" customHeight="1" x14ac:dyDescent="0.3">
      <c r="A5" s="63"/>
      <c r="B5" s="109" t="s">
        <v>26</v>
      </c>
      <c r="C5" s="206" t="s">
        <v>52</v>
      </c>
      <c r="D5" s="206"/>
      <c r="E5" s="206"/>
      <c r="F5" s="206"/>
      <c r="G5" s="110" t="s">
        <v>0</v>
      </c>
      <c r="H5" s="207" t="s">
        <v>53</v>
      </c>
      <c r="I5" s="207"/>
      <c r="J5" s="207"/>
      <c r="K5" s="207"/>
      <c r="L5" s="109" t="s">
        <v>1</v>
      </c>
      <c r="M5" s="209" t="s">
        <v>54</v>
      </c>
      <c r="N5" s="209"/>
      <c r="O5" s="209"/>
      <c r="P5" s="209"/>
      <c r="Q5" s="109" t="s">
        <v>2</v>
      </c>
      <c r="R5" s="135">
        <v>42343</v>
      </c>
      <c r="S5" s="111" t="s">
        <v>25</v>
      </c>
      <c r="T5" s="112">
        <v>6</v>
      </c>
    </row>
    <row r="6" spans="1:24" x14ac:dyDescent="0.25">
      <c r="T6" s="54"/>
    </row>
    <row r="7" spans="1:24" s="1" customFormat="1" x14ac:dyDescent="0.25">
      <c r="A7" s="27" t="s">
        <v>3</v>
      </c>
      <c r="B7" s="19" t="s">
        <v>4</v>
      </c>
      <c r="C7" s="64" t="s">
        <v>41</v>
      </c>
      <c r="D7" s="19" t="s">
        <v>5</v>
      </c>
      <c r="E7" s="19" t="s">
        <v>30</v>
      </c>
      <c r="F7" s="19" t="s">
        <v>6</v>
      </c>
      <c r="G7" s="19" t="s">
        <v>7</v>
      </c>
      <c r="H7" s="19"/>
      <c r="I7" s="65" t="s">
        <v>8</v>
      </c>
      <c r="J7" s="14"/>
      <c r="K7" s="19"/>
      <c r="L7" s="14" t="s">
        <v>9</v>
      </c>
      <c r="M7" s="14"/>
      <c r="N7" s="66" t="s">
        <v>42</v>
      </c>
      <c r="O7" s="14"/>
      <c r="P7" s="19" t="s">
        <v>10</v>
      </c>
      <c r="Q7" s="22" t="s">
        <v>11</v>
      </c>
      <c r="R7" s="113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5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31</v>
      </c>
      <c r="F8" s="20"/>
      <c r="G8" s="20"/>
      <c r="H8" s="25">
        <v>1</v>
      </c>
      <c r="I8" s="67">
        <v>2</v>
      </c>
      <c r="J8" s="24">
        <v>3</v>
      </c>
      <c r="K8" s="25">
        <v>1</v>
      </c>
      <c r="L8" s="26">
        <v>2</v>
      </c>
      <c r="M8" s="24">
        <v>3</v>
      </c>
      <c r="N8" s="68" t="s">
        <v>43</v>
      </c>
      <c r="O8" s="69"/>
      <c r="P8" s="20" t="s">
        <v>16</v>
      </c>
      <c r="Q8" s="23"/>
      <c r="R8" s="23" t="s">
        <v>47</v>
      </c>
      <c r="S8" s="23"/>
      <c r="T8" s="30"/>
      <c r="U8" s="30"/>
    </row>
    <row r="9" spans="1:24" s="12" customFormat="1" ht="19.95" customHeight="1" x14ac:dyDescent="0.25">
      <c r="A9" s="136">
        <v>58</v>
      </c>
      <c r="B9" s="137">
        <v>55.25</v>
      </c>
      <c r="C9" s="138" t="s">
        <v>142</v>
      </c>
      <c r="D9" s="139">
        <v>35067</v>
      </c>
      <c r="E9" s="140">
        <v>72</v>
      </c>
      <c r="F9" s="141" t="s">
        <v>143</v>
      </c>
      <c r="G9" s="141" t="s">
        <v>65</v>
      </c>
      <c r="H9" s="145">
        <v>52</v>
      </c>
      <c r="I9" s="146">
        <v>56</v>
      </c>
      <c r="J9" s="146">
        <v>-59</v>
      </c>
      <c r="K9" s="145">
        <v>68</v>
      </c>
      <c r="L9" s="122">
        <v>-72</v>
      </c>
      <c r="M9" s="122">
        <v>72</v>
      </c>
      <c r="N9" s="77">
        <f t="shared" ref="N9:N24" si="0">IF(MAX(H9:J9)&lt;0,0,TRUNC(MAX(H9:J9)/1)*1)</f>
        <v>56</v>
      </c>
      <c r="O9" s="77">
        <f t="shared" ref="O9:O24" si="1">IF(MAX(K9:M9)&lt;0,0,TRUNC(MAX(K9:M9)/1)*1)</f>
        <v>72</v>
      </c>
      <c r="P9" s="77">
        <f t="shared" ref="P9:P23" si="2">IF(N9=0,0,IF(O9=0,0,SUM(N9:O9)))</f>
        <v>128</v>
      </c>
      <c r="Q9" s="78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186.88660529877015</v>
      </c>
      <c r="R9" s="78" t="str">
        <f>IF(OR(D9="",B9="",V9=""),"",IF(OR(C9="UM",C9="JM",C9="SM",C9="UK",C9="JK",C9="SK"),"",Q9*(IF(ABS(1900-YEAR((V9+1)-D9))&lt;29,0,(VLOOKUP((YEAR(V9)-YEAR(D9)),'Meltzer-Malone'!$A$3:$B$63,2))))))</f>
        <v/>
      </c>
      <c r="S9" s="79"/>
      <c r="T9" s="80"/>
      <c r="U9" s="81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1.4600516038966418</v>
      </c>
      <c r="V9" s="134">
        <f>R5</f>
        <v>42343</v>
      </c>
      <c r="W9" s="123"/>
      <c r="X9" s="123"/>
    </row>
    <row r="10" spans="1:24" s="12" customFormat="1" ht="19.95" customHeight="1" x14ac:dyDescent="0.25">
      <c r="A10" s="136">
        <v>58</v>
      </c>
      <c r="B10" s="137">
        <v>56.67</v>
      </c>
      <c r="C10" s="138" t="s">
        <v>119</v>
      </c>
      <c r="D10" s="139">
        <v>35975</v>
      </c>
      <c r="E10" s="140">
        <v>73</v>
      </c>
      <c r="F10" s="141" t="s">
        <v>144</v>
      </c>
      <c r="G10" s="141" t="s">
        <v>55</v>
      </c>
      <c r="H10" s="145">
        <v>40</v>
      </c>
      <c r="I10" s="146">
        <v>42</v>
      </c>
      <c r="J10" s="146">
        <v>44</v>
      </c>
      <c r="K10" s="145">
        <v>55</v>
      </c>
      <c r="L10" s="122">
        <v>60</v>
      </c>
      <c r="M10" s="122">
        <v>65</v>
      </c>
      <c r="N10" s="77">
        <f t="shared" si="0"/>
        <v>44</v>
      </c>
      <c r="O10" s="77">
        <f t="shared" si="1"/>
        <v>65</v>
      </c>
      <c r="P10" s="77">
        <f t="shared" si="2"/>
        <v>109</v>
      </c>
      <c r="Q10" s="78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156.11293539703831</v>
      </c>
      <c r="R10" s="78" t="str">
        <f>IF(OR(D10="",B10="",V10=""),"",IF(OR(C10="UM",C10="JM",C10="SM",C10="UK",C10="JK",C10="SK"),"",Q10*(IF(ABS(1900-YEAR((V10+1)-D10))&lt;29,0,(VLOOKUP((YEAR(V10)-YEAR(D10)),'Meltzer-Malone'!$A$3:$B$63,2))))))</f>
        <v/>
      </c>
      <c r="S10" s="82"/>
      <c r="T10" s="83"/>
      <c r="U10" s="81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1.4322287651104433</v>
      </c>
      <c r="V10" s="134">
        <f>R5</f>
        <v>42343</v>
      </c>
      <c r="W10" s="123"/>
      <c r="X10" s="123"/>
    </row>
    <row r="11" spans="1:24" s="12" customFormat="1" ht="19.95" customHeight="1" x14ac:dyDescent="0.25">
      <c r="A11" s="136">
        <v>75</v>
      </c>
      <c r="B11" s="137">
        <v>72.02</v>
      </c>
      <c r="C11" s="138" t="s">
        <v>145</v>
      </c>
      <c r="D11" s="139">
        <v>31518</v>
      </c>
      <c r="E11" s="140">
        <v>74</v>
      </c>
      <c r="F11" s="141" t="s">
        <v>146</v>
      </c>
      <c r="G11" s="141" t="s">
        <v>57</v>
      </c>
      <c r="H11" s="145">
        <v>70</v>
      </c>
      <c r="I11" s="146">
        <v>73</v>
      </c>
      <c r="J11" s="146">
        <v>75</v>
      </c>
      <c r="K11" s="145">
        <v>86</v>
      </c>
      <c r="L11" s="122">
        <v>90</v>
      </c>
      <c r="M11" s="122">
        <v>-92</v>
      </c>
      <c r="N11" s="77">
        <f t="shared" si="0"/>
        <v>75</v>
      </c>
      <c r="O11" s="77">
        <f t="shared" si="1"/>
        <v>90</v>
      </c>
      <c r="P11" s="77">
        <f t="shared" si="2"/>
        <v>165</v>
      </c>
      <c r="Q11" s="78">
        <f t="shared" si="3"/>
        <v>201.98682194529209</v>
      </c>
      <c r="R11" s="78" t="str">
        <f>IF(OR(D11="",B11="",V11=""),"",IF(OR(C11="UM",C11="JM",C11="SM",C11="UK",C11="JK",C11="SK"),"",Q11*(IF(ABS(1900-YEAR((V11+1)-D11))&lt;29,0,(VLOOKUP((YEAR(V11)-YEAR(D11)),'Meltzer-Malone'!$A$3:$B$63,2))))))</f>
        <v/>
      </c>
      <c r="S11" s="82"/>
      <c r="T11" s="83"/>
      <c r="U11" s="81">
        <f t="shared" si="4"/>
        <v>1.2241625572441945</v>
      </c>
      <c r="V11" s="134">
        <f>R5</f>
        <v>42343</v>
      </c>
      <c r="W11" s="123"/>
      <c r="X11" s="123"/>
    </row>
    <row r="12" spans="1:24" s="12" customFormat="1" ht="19.95" customHeight="1" x14ac:dyDescent="0.25">
      <c r="A12" s="144"/>
      <c r="B12" s="137"/>
      <c r="C12" s="138"/>
      <c r="D12" s="139"/>
      <c r="E12" s="140"/>
      <c r="F12" s="141"/>
      <c r="G12" s="141"/>
      <c r="H12" s="145"/>
      <c r="I12" s="146"/>
      <c r="J12" s="146"/>
      <c r="K12" s="145"/>
      <c r="L12" s="127"/>
      <c r="M12" s="122"/>
      <c r="N12" s="77">
        <f t="shared" si="0"/>
        <v>0</v>
      </c>
      <c r="O12" s="77">
        <f t="shared" si="1"/>
        <v>0</v>
      </c>
      <c r="P12" s="77">
        <f t="shared" si="2"/>
        <v>0</v>
      </c>
      <c r="Q12" s="78" t="str">
        <f t="shared" si="3"/>
        <v/>
      </c>
      <c r="R12" s="78" t="str">
        <f>IF(OR(D12="",B12="",V12=""),"",IF(OR(C12="UM",C12="JM",C12="SM",C12="UK",C12="JK",C12="SK"),"",Q12*(IF(ABS(1900-YEAR((V12+1)-D12))&lt;29,0,(VLOOKUP((YEAR(V12)-YEAR(D12)),'Meltzer-Malone'!$A$3:$B$63,2))))))</f>
        <v/>
      </c>
      <c r="S12" s="82"/>
      <c r="T12" s="83" t="s">
        <v>20</v>
      </c>
      <c r="U12" s="81" t="str">
        <f t="shared" si="4"/>
        <v/>
      </c>
      <c r="V12" s="134">
        <f>R5</f>
        <v>42343</v>
      </c>
      <c r="W12" s="123"/>
      <c r="X12" s="123"/>
    </row>
    <row r="13" spans="1:24" s="12" customFormat="1" ht="19.95" customHeight="1" x14ac:dyDescent="0.25">
      <c r="A13" s="144">
        <v>58</v>
      </c>
      <c r="B13" s="137">
        <v>56.38</v>
      </c>
      <c r="C13" s="138" t="s">
        <v>145</v>
      </c>
      <c r="D13" s="139">
        <v>33955</v>
      </c>
      <c r="E13" s="140">
        <v>75</v>
      </c>
      <c r="F13" s="141" t="s">
        <v>147</v>
      </c>
      <c r="G13" s="141" t="s">
        <v>64</v>
      </c>
      <c r="H13" s="142">
        <v>67</v>
      </c>
      <c r="I13" s="143">
        <v>-70</v>
      </c>
      <c r="J13" s="143">
        <v>-70</v>
      </c>
      <c r="K13" s="142">
        <v>86</v>
      </c>
      <c r="L13" s="122">
        <v>-89</v>
      </c>
      <c r="M13" s="122">
        <v>-89</v>
      </c>
      <c r="N13" s="77">
        <f t="shared" si="0"/>
        <v>67</v>
      </c>
      <c r="O13" s="77">
        <f t="shared" si="1"/>
        <v>86</v>
      </c>
      <c r="P13" s="77">
        <f t="shared" si="2"/>
        <v>153</v>
      </c>
      <c r="Q13" s="78">
        <f t="shared" si="3"/>
        <v>219.97613587091064</v>
      </c>
      <c r="R13" s="78" t="str">
        <f>IF(OR(D13="",B13="",V13=""),"",IF(OR(C13="UM",C13="JM",C13="SM",C13="UK",C13="JK",C13="SK"),"",Q13*(IF(ABS(1900-YEAR((V13+1)-D13))&lt;29,0,(VLOOKUP((YEAR(V13)-YEAR(D13)),'Meltzer-Malone'!$A$3:$B$63,2))))))</f>
        <v/>
      </c>
      <c r="S13" s="82"/>
      <c r="T13" s="83" t="s">
        <v>20</v>
      </c>
      <c r="U13" s="81">
        <f t="shared" si="4"/>
        <v>1.4377525220320957</v>
      </c>
      <c r="V13" s="134">
        <f>R5</f>
        <v>42343</v>
      </c>
      <c r="W13" s="123"/>
      <c r="X13" s="123"/>
    </row>
    <row r="14" spans="1:24" s="12" customFormat="1" ht="19.95" customHeight="1" x14ac:dyDescent="0.25">
      <c r="A14" s="136">
        <v>75</v>
      </c>
      <c r="B14" s="137">
        <v>74.12</v>
      </c>
      <c r="C14" s="138" t="s">
        <v>145</v>
      </c>
      <c r="D14" s="139">
        <v>31858</v>
      </c>
      <c r="E14" s="140">
        <v>76</v>
      </c>
      <c r="F14" s="141" t="s">
        <v>148</v>
      </c>
      <c r="G14" s="141" t="s">
        <v>57</v>
      </c>
      <c r="H14" s="145">
        <v>70</v>
      </c>
      <c r="I14" s="146">
        <v>73</v>
      </c>
      <c r="J14" s="146">
        <v>76</v>
      </c>
      <c r="K14" s="145">
        <v>88</v>
      </c>
      <c r="L14" s="122">
        <v>91</v>
      </c>
      <c r="M14" s="122">
        <v>94</v>
      </c>
      <c r="N14" s="77">
        <f t="shared" si="0"/>
        <v>76</v>
      </c>
      <c r="O14" s="77">
        <f t="shared" si="1"/>
        <v>94</v>
      </c>
      <c r="P14" s="77">
        <f t="shared" si="2"/>
        <v>170</v>
      </c>
      <c r="Q14" s="78">
        <f t="shared" si="3"/>
        <v>204.84212474889128</v>
      </c>
      <c r="R14" s="78" t="str">
        <f>IF(OR(D14="",B14="",V14=""),"",IF(OR(C14="UM",C14="JM",C14="SM",C14="UK",C14="JK",C14="SK"),"",Q14*(IF(ABS(1900-YEAR((V14+1)-D14))&lt;29,0,(VLOOKUP((YEAR(V14)-YEAR(D14)),'Meltzer-Malone'!$A$3:$B$63,2))))))</f>
        <v/>
      </c>
      <c r="S14" s="82"/>
      <c r="T14" s="83" t="s">
        <v>20</v>
      </c>
      <c r="U14" s="81">
        <f t="shared" si="4"/>
        <v>1.2049536749934782</v>
      </c>
      <c r="V14" s="134">
        <f>R5</f>
        <v>42343</v>
      </c>
      <c r="W14" s="123"/>
      <c r="X14" s="123"/>
    </row>
    <row r="15" spans="1:24" s="12" customFormat="1" ht="19.95" customHeight="1" x14ac:dyDescent="0.25">
      <c r="A15" s="136" t="s">
        <v>149</v>
      </c>
      <c r="B15" s="137">
        <v>91.24</v>
      </c>
      <c r="C15" s="138" t="s">
        <v>142</v>
      </c>
      <c r="D15" s="139">
        <v>35777</v>
      </c>
      <c r="E15" s="140">
        <v>77</v>
      </c>
      <c r="F15" s="141" t="s">
        <v>150</v>
      </c>
      <c r="G15" s="141" t="s">
        <v>65</v>
      </c>
      <c r="H15" s="145">
        <v>75</v>
      </c>
      <c r="I15" s="146">
        <v>80</v>
      </c>
      <c r="J15" s="146">
        <v>-82</v>
      </c>
      <c r="K15" s="145">
        <v>90</v>
      </c>
      <c r="L15" s="122">
        <v>95</v>
      </c>
      <c r="M15" s="122">
        <v>98</v>
      </c>
      <c r="N15" s="77">
        <f t="shared" si="0"/>
        <v>80</v>
      </c>
      <c r="O15" s="77">
        <f t="shared" si="1"/>
        <v>98</v>
      </c>
      <c r="P15" s="77">
        <f t="shared" si="2"/>
        <v>178</v>
      </c>
      <c r="Q15" s="78">
        <f t="shared" si="3"/>
        <v>195.00546249400625</v>
      </c>
      <c r="R15" s="78" t="str">
        <f>IF(OR(D15="",B15="",V15=""),"",IF(OR(C15="UM",C15="JM",C15="SM",C15="UK",C15="JK",C15="SK"),"",Q15*(IF(ABS(1900-YEAR((V15+1)-D15))&lt;29,0,(VLOOKUP((YEAR(V15)-YEAR(D15)),'Meltzer-Malone'!$A$3:$B$63,2))))))</f>
        <v/>
      </c>
      <c r="S15" s="82"/>
      <c r="T15" s="83" t="s">
        <v>185</v>
      </c>
      <c r="U15" s="81">
        <f t="shared" si="4"/>
        <v>1.0955363061461025</v>
      </c>
      <c r="V15" s="134">
        <f>R5</f>
        <v>42343</v>
      </c>
      <c r="W15" s="123"/>
      <c r="X15" s="123"/>
    </row>
    <row r="16" spans="1:24" s="12" customFormat="1" ht="19.95" customHeight="1" x14ac:dyDescent="0.25">
      <c r="A16" s="144">
        <v>63</v>
      </c>
      <c r="B16" s="137">
        <v>59.66</v>
      </c>
      <c r="C16" s="138" t="s">
        <v>119</v>
      </c>
      <c r="D16" s="139">
        <v>36912</v>
      </c>
      <c r="E16" s="140">
        <v>78</v>
      </c>
      <c r="F16" s="162" t="s">
        <v>151</v>
      </c>
      <c r="G16" s="141" t="s">
        <v>55</v>
      </c>
      <c r="H16" s="142">
        <v>52</v>
      </c>
      <c r="I16" s="143">
        <v>54</v>
      </c>
      <c r="J16" s="143">
        <v>56</v>
      </c>
      <c r="K16" s="142">
        <v>62</v>
      </c>
      <c r="L16" s="122">
        <v>65</v>
      </c>
      <c r="M16" s="122">
        <v>-67</v>
      </c>
      <c r="N16" s="77">
        <f t="shared" si="0"/>
        <v>56</v>
      </c>
      <c r="O16" s="77">
        <f t="shared" si="1"/>
        <v>65</v>
      </c>
      <c r="P16" s="77">
        <f t="shared" si="2"/>
        <v>121</v>
      </c>
      <c r="Q16" s="78">
        <f t="shared" si="3"/>
        <v>166.93056445302594</v>
      </c>
      <c r="R16" s="78" t="str">
        <f>IF(OR(D16="",B16="",V16=""),"",IF(OR(C16="UM",C16="JM",C16="SM",C16="UK",C16="JK",C16="SK"),"",Q16*(IF(ABS(1900-YEAR((V16+1)-D16))&lt;29,0,(VLOOKUP((YEAR(V16)-YEAR(D16)),'Meltzer-Malone'!$A$3:$B$63,2))))))</f>
        <v/>
      </c>
      <c r="S16" s="82"/>
      <c r="T16" s="83"/>
      <c r="U16" s="81">
        <f t="shared" si="4"/>
        <v>1.3795914417605448</v>
      </c>
      <c r="V16" s="134">
        <f>R5</f>
        <v>42343</v>
      </c>
      <c r="W16" s="123"/>
      <c r="X16" s="123"/>
    </row>
    <row r="17" spans="1:25" s="12" customFormat="1" ht="19.95" customHeight="1" x14ac:dyDescent="0.25">
      <c r="A17" s="136"/>
      <c r="B17" s="137"/>
      <c r="C17" s="138"/>
      <c r="D17" s="139"/>
      <c r="E17" s="140"/>
      <c r="F17" s="141"/>
      <c r="G17" s="141"/>
      <c r="H17" s="145"/>
      <c r="I17" s="146"/>
      <c r="J17" s="146"/>
      <c r="K17" s="145"/>
      <c r="L17" s="122"/>
      <c r="M17" s="122"/>
      <c r="N17" s="77">
        <f t="shared" si="0"/>
        <v>0</v>
      </c>
      <c r="O17" s="77">
        <f t="shared" si="1"/>
        <v>0</v>
      </c>
      <c r="P17" s="77">
        <f t="shared" si="2"/>
        <v>0</v>
      </c>
      <c r="Q17" s="78" t="str">
        <f t="shared" si="3"/>
        <v/>
      </c>
      <c r="R17" s="78" t="str">
        <f>IF(OR(D17="",B17="",V17=""),"",IF(OR(C17="UM",C17="JM",C17="SM",C17="UK",C17="JK",C17="SK"),"",Q17*(IF(ABS(1900-YEAR((V17+1)-D17))&lt;29,0,(VLOOKUP((YEAR(V17)-YEAR(D17)),'Meltzer-Malone'!$A$3:$B$63,2))))))</f>
        <v/>
      </c>
      <c r="S17" s="82"/>
      <c r="T17" s="83"/>
      <c r="U17" s="81" t="str">
        <f t="shared" si="4"/>
        <v/>
      </c>
      <c r="V17" s="134">
        <f>R5</f>
        <v>42343</v>
      </c>
      <c r="W17" s="123"/>
      <c r="X17" s="123"/>
    </row>
    <row r="18" spans="1:25" s="12" customFormat="1" ht="19.95" customHeight="1" x14ac:dyDescent="0.25">
      <c r="A18" s="114"/>
      <c r="B18" s="115"/>
      <c r="C18" s="116"/>
      <c r="D18" s="117"/>
      <c r="E18" s="118"/>
      <c r="F18" s="119"/>
      <c r="G18" s="120"/>
      <c r="H18" s="124"/>
      <c r="I18" s="125"/>
      <c r="J18" s="126"/>
      <c r="K18" s="121"/>
      <c r="L18" s="122"/>
      <c r="M18" s="122"/>
      <c r="N18" s="77">
        <f t="shared" si="0"/>
        <v>0</v>
      </c>
      <c r="O18" s="77">
        <f t="shared" si="1"/>
        <v>0</v>
      </c>
      <c r="P18" s="77">
        <f t="shared" si="2"/>
        <v>0</v>
      </c>
      <c r="Q18" s="78" t="str">
        <f t="shared" si="3"/>
        <v/>
      </c>
      <c r="R18" s="78" t="str">
        <f>IF(OR(D18="",B18="",V18=""),"",IF(OR(C18="UM",C18="JM",C18="SM",C18="UK",C18="JK",C18="SK"),"",Q18*(IF(ABS(1900-YEAR((V18+1)-D18))&lt;29,0,(VLOOKUP((YEAR(V18)-YEAR(D18)),'Meltzer-Malone'!$A$3:$B$63,2))))))</f>
        <v/>
      </c>
      <c r="S18" s="82"/>
      <c r="T18" s="83" t="s">
        <v>20</v>
      </c>
      <c r="U18" s="81" t="str">
        <f t="shared" si="4"/>
        <v/>
      </c>
      <c r="V18" s="134">
        <f>R5</f>
        <v>42343</v>
      </c>
      <c r="W18" s="123"/>
      <c r="X18" s="123"/>
    </row>
    <row r="19" spans="1:25" s="12" customFormat="1" ht="19.95" customHeight="1" x14ac:dyDescent="0.25">
      <c r="A19" s="114"/>
      <c r="B19" s="115"/>
      <c r="C19" s="116"/>
      <c r="D19" s="117"/>
      <c r="E19" s="118"/>
      <c r="F19" s="119"/>
      <c r="G19" s="120"/>
      <c r="H19" s="124"/>
      <c r="I19" s="125"/>
      <c r="J19" s="126"/>
      <c r="K19" s="121"/>
      <c r="L19" s="122"/>
      <c r="M19" s="122"/>
      <c r="N19" s="77">
        <f t="shared" si="0"/>
        <v>0</v>
      </c>
      <c r="O19" s="77">
        <f t="shared" si="1"/>
        <v>0</v>
      </c>
      <c r="P19" s="77">
        <f t="shared" si="2"/>
        <v>0</v>
      </c>
      <c r="Q19" s="78" t="str">
        <f t="shared" si="3"/>
        <v/>
      </c>
      <c r="R19" s="78" t="str">
        <f>IF(OR(D19="",B19="",V19=""),"",IF(OR(C19="UM",C19="JM",C19="SM",C19="UK",C19="JK",C19="SK"),"",Q19*(IF(ABS(1900-YEAR((V19+1)-D19))&lt;29,0,(VLOOKUP((YEAR(V19)-YEAR(D19)),'Meltzer-Malone'!$A$3:$B$63,2))))))</f>
        <v/>
      </c>
      <c r="S19" s="82"/>
      <c r="T19" s="83"/>
      <c r="U19" s="81" t="str">
        <f t="shared" si="4"/>
        <v/>
      </c>
      <c r="V19" s="134">
        <f>R5</f>
        <v>42343</v>
      </c>
      <c r="W19" s="123"/>
      <c r="X19" s="123"/>
    </row>
    <row r="20" spans="1:25" s="12" customFormat="1" ht="19.95" customHeight="1" x14ac:dyDescent="0.25">
      <c r="A20" s="114"/>
      <c r="B20" s="115"/>
      <c r="C20" s="116"/>
      <c r="D20" s="117"/>
      <c r="E20" s="118"/>
      <c r="F20" s="119"/>
      <c r="G20" s="120"/>
      <c r="H20" s="124"/>
      <c r="I20" s="125"/>
      <c r="J20" s="126"/>
      <c r="K20" s="121"/>
      <c r="L20" s="122"/>
      <c r="M20" s="122"/>
      <c r="N20" s="77">
        <f t="shared" si="0"/>
        <v>0</v>
      </c>
      <c r="O20" s="77">
        <f t="shared" si="1"/>
        <v>0</v>
      </c>
      <c r="P20" s="77">
        <f t="shared" si="2"/>
        <v>0</v>
      </c>
      <c r="Q20" s="78" t="str">
        <f t="shared" si="3"/>
        <v/>
      </c>
      <c r="R20" s="78" t="str">
        <f>IF(OR(D20="",B20="",V20=""),"",IF(OR(C20="UM",C20="JM",C20="SM",C20="UK",C20="JK",C20="SK"),"",Q20*(IF(ABS(1900-YEAR((V20+1)-D20))&lt;29,0,(VLOOKUP((YEAR(V20)-YEAR(D20)),'Meltzer-Malone'!$A$3:$B$63,2))))))</f>
        <v/>
      </c>
      <c r="S20" s="82"/>
      <c r="T20" s="83"/>
      <c r="U20" s="81" t="str">
        <f t="shared" si="4"/>
        <v/>
      </c>
      <c r="V20" s="134">
        <f>R5</f>
        <v>42343</v>
      </c>
      <c r="W20" s="123"/>
      <c r="X20" s="123"/>
      <c r="Y20" s="1"/>
    </row>
    <row r="21" spans="1:25" s="12" customFormat="1" ht="19.95" customHeight="1" x14ac:dyDescent="0.25">
      <c r="A21" s="114"/>
      <c r="B21" s="115"/>
      <c r="C21" s="116"/>
      <c r="D21" s="117"/>
      <c r="E21" s="118"/>
      <c r="F21" s="119"/>
      <c r="G21" s="120"/>
      <c r="H21" s="124"/>
      <c r="I21" s="125"/>
      <c r="J21" s="126"/>
      <c r="K21" s="121"/>
      <c r="L21" s="122"/>
      <c r="M21" s="122"/>
      <c r="N21" s="77">
        <f t="shared" si="0"/>
        <v>0</v>
      </c>
      <c r="O21" s="77">
        <f t="shared" si="1"/>
        <v>0</v>
      </c>
      <c r="P21" s="77">
        <f t="shared" si="2"/>
        <v>0</v>
      </c>
      <c r="Q21" s="78" t="str">
        <f t="shared" si="3"/>
        <v/>
      </c>
      <c r="R21" s="78" t="str">
        <f>IF(OR(D21="",B21="",V21=""),"",IF(OR(C21="UM",C21="JM",C21="SM",C21="UK",C21="JK",C21="SK"),"",Q21*(IF(ABS(1900-YEAR((V21+1)-D21))&lt;29,0,(VLOOKUP((YEAR(V21)-YEAR(D21)),'Meltzer-Malone'!$A$3:$B$63,2))))))</f>
        <v/>
      </c>
      <c r="S21" s="82"/>
      <c r="T21" s="83"/>
      <c r="U21" s="81" t="str">
        <f t="shared" si="4"/>
        <v/>
      </c>
      <c r="V21" s="134">
        <f>R5</f>
        <v>42343</v>
      </c>
      <c r="W21" s="123"/>
      <c r="X21" s="123"/>
      <c r="Y21" s="1"/>
    </row>
    <row r="22" spans="1:25" s="12" customFormat="1" ht="19.95" customHeight="1" x14ac:dyDescent="0.25">
      <c r="A22" s="114"/>
      <c r="B22" s="115"/>
      <c r="C22" s="116"/>
      <c r="D22" s="117"/>
      <c r="E22" s="118"/>
      <c r="F22" s="119"/>
      <c r="G22" s="120"/>
      <c r="H22" s="124"/>
      <c r="I22" s="125"/>
      <c r="J22" s="126"/>
      <c r="K22" s="121"/>
      <c r="L22" s="122"/>
      <c r="M22" s="122"/>
      <c r="N22" s="77">
        <f t="shared" si="0"/>
        <v>0</v>
      </c>
      <c r="O22" s="77">
        <f t="shared" si="1"/>
        <v>0</v>
      </c>
      <c r="P22" s="77">
        <f t="shared" si="2"/>
        <v>0</v>
      </c>
      <c r="Q22" s="78" t="str">
        <f t="shared" si="3"/>
        <v/>
      </c>
      <c r="R22" s="78" t="str">
        <f>IF(OR(D22="",B22="",V22=""),"",IF(OR(C22="UM",C22="JM",C22="SM",C22="UK",C22="JK",C22="SK"),"",Q22*(IF(ABS(1900-YEAR((V22+1)-D22))&lt;29,0,(VLOOKUP((YEAR(V22)-YEAR(D22)),'Meltzer-Malone'!$A$3:$B$63,2))))))</f>
        <v/>
      </c>
      <c r="S22" s="82"/>
      <c r="T22" s="83"/>
      <c r="U22" s="81" t="str">
        <f t="shared" si="4"/>
        <v/>
      </c>
      <c r="V22" s="134">
        <f>R5</f>
        <v>42343</v>
      </c>
      <c r="W22" s="123"/>
      <c r="X22" s="123"/>
      <c r="Y22" s="1"/>
    </row>
    <row r="23" spans="1:25" s="12" customFormat="1" ht="19.95" customHeight="1" x14ac:dyDescent="0.25">
      <c r="A23" s="114"/>
      <c r="B23" s="115"/>
      <c r="C23" s="116"/>
      <c r="D23" s="117"/>
      <c r="E23" s="118"/>
      <c r="F23" s="119"/>
      <c r="G23" s="120"/>
      <c r="H23" s="124"/>
      <c r="I23" s="125"/>
      <c r="J23" s="126"/>
      <c r="K23" s="121"/>
      <c r="L23" s="122"/>
      <c r="M23" s="122"/>
      <c r="N23" s="77">
        <f t="shared" si="0"/>
        <v>0</v>
      </c>
      <c r="O23" s="77">
        <f t="shared" si="1"/>
        <v>0</v>
      </c>
      <c r="P23" s="77">
        <f t="shared" si="2"/>
        <v>0</v>
      </c>
      <c r="Q23" s="78" t="str">
        <f t="shared" si="3"/>
        <v/>
      </c>
      <c r="R23" s="78" t="str">
        <f>IF(OR(D23="",B23="",V23=""),"",IF(OR(C23="UM",C23="JM",C23="SM",C23="UK",C23="JK",C23="SK"),"",Q23*(IF(ABS(1900-YEAR((V23+1)-D23))&lt;29,0,(VLOOKUP((YEAR(V23)-YEAR(D23)),'Meltzer-Malone'!$A$3:$B$63,2))))))</f>
        <v/>
      </c>
      <c r="S23" s="82"/>
      <c r="T23" s="83"/>
      <c r="U23" s="81" t="str">
        <f t="shared" si="4"/>
        <v/>
      </c>
      <c r="V23" s="134">
        <f>R5</f>
        <v>42343</v>
      </c>
      <c r="W23" s="123"/>
      <c r="X23" s="123"/>
      <c r="Y23" s="1"/>
    </row>
    <row r="24" spans="1:25" s="12" customFormat="1" ht="19.95" customHeight="1" x14ac:dyDescent="0.25">
      <c r="A24" s="114"/>
      <c r="B24" s="91"/>
      <c r="C24" s="116"/>
      <c r="D24" s="84"/>
      <c r="E24" s="85"/>
      <c r="F24" s="86"/>
      <c r="G24" s="87"/>
      <c r="H24" s="129"/>
      <c r="I24" s="130"/>
      <c r="J24" s="131"/>
      <c r="K24" s="121"/>
      <c r="L24" s="122"/>
      <c r="M24" s="122"/>
      <c r="N24" s="77">
        <f t="shared" si="0"/>
        <v>0</v>
      </c>
      <c r="O24" s="77">
        <f t="shared" si="1"/>
        <v>0</v>
      </c>
      <c r="P24" s="88">
        <f>IF(N24=0,0,IF(O24=0,0,SUM(N24:O24)))</f>
        <v>0</v>
      </c>
      <c r="Q24" s="78" t="str">
        <f t="shared" si="3"/>
        <v/>
      </c>
      <c r="R24" s="78" t="str">
        <f>IF(OR(D24="",B24="",V24=""),"",IF(OR(C24="UM",C24="JM",C24="SM",C24="UK",C24="JK",C24="SK"),"",Q24*(IF(ABS(1900-YEAR((V24+1)-D24))&lt;29,0,(VLOOKUP((YEAR(V24)-YEAR(D24)),'Meltzer-Malone'!$A$3:$B$63,2))))))</f>
        <v/>
      </c>
      <c r="S24" s="89"/>
      <c r="T24" s="90"/>
      <c r="U24" s="81" t="str">
        <f t="shared" si="4"/>
        <v/>
      </c>
      <c r="V24" s="134">
        <f>R5</f>
        <v>42343</v>
      </c>
      <c r="W24" s="123"/>
      <c r="X24" s="123"/>
      <c r="Y24" s="1"/>
    </row>
    <row r="25" spans="1:25" s="8" customFormat="1" ht="9" customHeight="1" x14ac:dyDescent="0.25">
      <c r="A25" s="15"/>
      <c r="B25" s="16"/>
      <c r="C25" s="17"/>
      <c r="D25" s="18"/>
      <c r="E25" s="18"/>
      <c r="F25" s="15"/>
      <c r="G25" s="15"/>
      <c r="H25" s="70"/>
      <c r="I25" s="71"/>
      <c r="J25" s="70"/>
      <c r="K25" s="70"/>
      <c r="L25" s="70"/>
      <c r="M25" s="70"/>
      <c r="N25" s="17"/>
      <c r="O25" s="17"/>
      <c r="P25" s="17"/>
      <c r="Q25" s="72"/>
      <c r="R25" s="72"/>
      <c r="S25" s="73"/>
      <c r="T25" s="9"/>
      <c r="U25" s="10"/>
    </row>
    <row r="26" spans="1:25" customFormat="1" ht="12.6" x14ac:dyDescent="0.25">
      <c r="H26" s="63"/>
      <c r="I26" s="74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25" s="7" customFormat="1" ht="13.8" x14ac:dyDescent="0.25">
      <c r="A27" s="7" t="s">
        <v>17</v>
      </c>
      <c r="B27"/>
      <c r="C27" s="210" t="s">
        <v>69</v>
      </c>
      <c r="D27" s="210"/>
      <c r="E27" s="210"/>
      <c r="F27" s="210"/>
      <c r="G27" s="49" t="s">
        <v>32</v>
      </c>
      <c r="H27" s="50">
        <v>1</v>
      </c>
      <c r="I27" s="203" t="s">
        <v>73</v>
      </c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</row>
    <row r="28" spans="1:25" s="7" customFormat="1" ht="13.8" x14ac:dyDescent="0.25">
      <c r="B28"/>
      <c r="C28" s="208"/>
      <c r="D28" s="208"/>
      <c r="E28" s="208"/>
      <c r="F28" s="208"/>
      <c r="G28" s="51" t="s">
        <v>20</v>
      </c>
      <c r="H28" s="50">
        <v>2</v>
      </c>
      <c r="I28" s="203" t="s">
        <v>70</v>
      </c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</row>
    <row r="29" spans="1:25" s="7" customFormat="1" ht="13.8" x14ac:dyDescent="0.25">
      <c r="A29" s="52" t="s">
        <v>33</v>
      </c>
      <c r="B29"/>
      <c r="C29" s="210"/>
      <c r="D29" s="210"/>
      <c r="E29" s="210"/>
      <c r="F29" s="210"/>
      <c r="G29" s="53"/>
      <c r="H29" s="50">
        <v>3</v>
      </c>
      <c r="I29" s="203" t="s">
        <v>71</v>
      </c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</row>
    <row r="30" spans="1:25" ht="13.8" x14ac:dyDescent="0.25">
      <c r="A30" s="6"/>
      <c r="B30"/>
      <c r="C30" s="210"/>
      <c r="D30" s="210"/>
      <c r="E30" s="210"/>
      <c r="F30" s="210"/>
      <c r="G30" s="34"/>
      <c r="H30" s="32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</row>
    <row r="31" spans="1:25" ht="13.8" x14ac:dyDescent="0.25">
      <c r="A31" s="7"/>
      <c r="B31"/>
      <c r="C31" s="210"/>
      <c r="D31" s="210"/>
      <c r="E31" s="210"/>
      <c r="F31" s="210"/>
      <c r="G31" s="55" t="s">
        <v>34</v>
      </c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</row>
    <row r="32" spans="1:25" ht="13.8" x14ac:dyDescent="0.25">
      <c r="C32" s="38"/>
      <c r="D32" s="33"/>
      <c r="E32" s="33"/>
      <c r="F32" s="34"/>
      <c r="G32" s="55" t="s">
        <v>35</v>
      </c>
      <c r="H32" s="202" t="s">
        <v>74</v>
      </c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</row>
    <row r="33" spans="1:20" ht="13.8" x14ac:dyDescent="0.25">
      <c r="A33" s="7" t="s">
        <v>18</v>
      </c>
      <c r="B33"/>
      <c r="C33" s="210" t="s">
        <v>78</v>
      </c>
      <c r="D33" s="210"/>
      <c r="E33" s="210"/>
      <c r="F33" s="210"/>
      <c r="G33" s="55" t="s">
        <v>36</v>
      </c>
      <c r="H33" s="202" t="s">
        <v>80</v>
      </c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</row>
    <row r="34" spans="1:20" ht="13.8" x14ac:dyDescent="0.25">
      <c r="C34" s="210"/>
      <c r="D34" s="210"/>
      <c r="E34" s="210"/>
      <c r="F34" s="210"/>
      <c r="G34" s="55"/>
      <c r="H34" s="31"/>
      <c r="I34" s="58"/>
    </row>
    <row r="35" spans="1:20" ht="13.8" x14ac:dyDescent="0.25">
      <c r="A35" s="50" t="s">
        <v>37</v>
      </c>
      <c r="B35" s="59"/>
      <c r="C35" s="210" t="s">
        <v>77</v>
      </c>
      <c r="D35" s="210"/>
      <c r="E35" s="210"/>
      <c r="F35" s="210"/>
      <c r="G35" s="55" t="s">
        <v>22</v>
      </c>
      <c r="H35" s="202" t="s">
        <v>186</v>
      </c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</row>
    <row r="36" spans="1:20" ht="13.8" x14ac:dyDescent="0.25">
      <c r="C36" s="210"/>
      <c r="D36" s="210"/>
      <c r="E36" s="210"/>
      <c r="F36" s="210"/>
      <c r="G36" s="55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</row>
    <row r="37" spans="1:20" ht="13.8" x14ac:dyDescent="0.25">
      <c r="A37" s="59" t="s">
        <v>21</v>
      </c>
      <c r="B37" s="59"/>
      <c r="C37" s="35" t="s">
        <v>48</v>
      </c>
      <c r="D37" s="36"/>
      <c r="E37" s="36"/>
      <c r="F37" s="37"/>
      <c r="G37" s="5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</row>
    <row r="38" spans="1:20" ht="13.8" x14ac:dyDescent="0.25">
      <c r="A38" s="60"/>
      <c r="B38" s="60"/>
      <c r="C38" s="61"/>
      <c r="D38" s="33"/>
      <c r="E38" s="33"/>
      <c r="F38" s="34"/>
      <c r="G38" s="5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</row>
    <row r="39" spans="1:20" ht="13.8" x14ac:dyDescent="0.25">
      <c r="C39" s="3"/>
      <c r="D39" s="4"/>
      <c r="E39" s="4"/>
      <c r="F39" s="5"/>
      <c r="G39" s="5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</row>
    <row r="40" spans="1:20" x14ac:dyDescent="0.25">
      <c r="H40" s="75"/>
      <c r="I40" s="57"/>
    </row>
  </sheetData>
  <mergeCells count="26"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C33:F33"/>
    <mergeCell ref="C34:F34"/>
    <mergeCell ref="C35:F35"/>
    <mergeCell ref="C36:F36"/>
    <mergeCell ref="I27:T27"/>
    <mergeCell ref="I28:T28"/>
    <mergeCell ref="I29:T29"/>
    <mergeCell ref="I30:T30"/>
    <mergeCell ref="H31:T31"/>
    <mergeCell ref="H32:T32"/>
    <mergeCell ref="H33:T33"/>
    <mergeCell ref="H35:T35"/>
    <mergeCell ref="H36:T36"/>
    <mergeCell ref="H37:T37"/>
    <mergeCell ref="H38:T38"/>
    <mergeCell ref="H39:T39"/>
  </mergeCells>
  <phoneticPr fontId="0" type="noConversion"/>
  <conditionalFormatting sqref="H9:M24">
    <cfRule type="cellIs" dxfId="13" priority="1" stopIfTrue="1" operator="between">
      <formula>1</formula>
      <formula>300</formula>
    </cfRule>
    <cfRule type="cellIs" dxfId="12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A1:Y40"/>
  <sheetViews>
    <sheetView showGridLines="0" showRowColHeaders="0" showZeros="0" showOutlineSymbols="0" zoomScaleNormal="100" zoomScaleSheetLayoutView="75" workbookViewId="0">
      <selection activeCell="M5" sqref="M5:P5"/>
    </sheetView>
  </sheetViews>
  <sheetFormatPr baseColWidth="10" defaultColWidth="9.21875" defaultRowHeight="13.2" x14ac:dyDescent="0.25"/>
  <cols>
    <col min="1" max="1" width="6.44140625" style="2" customWidth="1"/>
    <col min="2" max="2" width="8.5546875" style="2" customWidth="1"/>
    <col min="3" max="3" width="6.44140625" style="62" customWidth="1"/>
    <col min="4" max="4" width="10.5546875" style="2" customWidth="1"/>
    <col min="5" max="5" width="4.5546875" style="2" customWidth="1"/>
    <col min="6" max="6" width="27.5546875" style="6" customWidth="1"/>
    <col min="7" max="7" width="20.44140625" style="6" customWidth="1"/>
    <col min="8" max="8" width="7.21875" style="2" customWidth="1"/>
    <col min="9" max="9" width="7.21875" style="56" customWidth="1"/>
    <col min="10" max="13" width="7.21875" style="2" customWidth="1"/>
    <col min="14" max="16" width="7.5546875" style="2" customWidth="1"/>
    <col min="17" max="18" width="10.5546875" style="54" customWidth="1"/>
    <col min="19" max="19" width="5.5546875" style="54" customWidth="1"/>
    <col min="20" max="20" width="5.5546875" style="5" customWidth="1"/>
    <col min="21" max="21" width="14.21875" style="5" customWidth="1"/>
    <col min="22" max="22" width="0" style="5" hidden="1" customWidth="1"/>
    <col min="23" max="16384" width="9.21875" style="5"/>
  </cols>
  <sheetData>
    <row r="1" spans="1:24" ht="53.25" customHeight="1" x14ac:dyDescent="1.05">
      <c r="F1" s="204" t="s">
        <v>46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T1" s="54"/>
    </row>
    <row r="2" spans="1:24" ht="24.75" customHeight="1" x14ac:dyDescent="0.65">
      <c r="F2" s="205" t="s">
        <v>40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T2" s="54"/>
    </row>
    <row r="3" spans="1:24" x14ac:dyDescent="0.25">
      <c r="T3" s="54"/>
    </row>
    <row r="4" spans="1:24" ht="12" customHeight="1" x14ac:dyDescent="0.25">
      <c r="T4" s="54"/>
    </row>
    <row r="5" spans="1:24" s="7" customFormat="1" ht="15" customHeight="1" x14ac:dyDescent="0.3">
      <c r="A5" s="63"/>
      <c r="B5" s="109" t="s">
        <v>26</v>
      </c>
      <c r="C5" s="206" t="s">
        <v>52</v>
      </c>
      <c r="D5" s="206"/>
      <c r="E5" s="206"/>
      <c r="F5" s="206"/>
      <c r="G5" s="110" t="s">
        <v>0</v>
      </c>
      <c r="H5" s="207" t="s">
        <v>53</v>
      </c>
      <c r="I5" s="207"/>
      <c r="J5" s="207"/>
      <c r="K5" s="207"/>
      <c r="L5" s="109" t="s">
        <v>1</v>
      </c>
      <c r="M5" s="209" t="s">
        <v>54</v>
      </c>
      <c r="N5" s="209"/>
      <c r="O5" s="209"/>
      <c r="P5" s="209"/>
      <c r="Q5" s="109" t="s">
        <v>2</v>
      </c>
      <c r="R5" s="135">
        <v>42343</v>
      </c>
      <c r="S5" s="111" t="s">
        <v>25</v>
      </c>
      <c r="T5" s="112">
        <v>7</v>
      </c>
    </row>
    <row r="6" spans="1:24" x14ac:dyDescent="0.25">
      <c r="T6" s="54"/>
    </row>
    <row r="7" spans="1:24" s="1" customFormat="1" x14ac:dyDescent="0.25">
      <c r="A7" s="27" t="s">
        <v>3</v>
      </c>
      <c r="B7" s="19" t="s">
        <v>4</v>
      </c>
      <c r="C7" s="64" t="s">
        <v>41</v>
      </c>
      <c r="D7" s="19" t="s">
        <v>5</v>
      </c>
      <c r="E7" s="19" t="s">
        <v>30</v>
      </c>
      <c r="F7" s="19" t="s">
        <v>6</v>
      </c>
      <c r="G7" s="19" t="s">
        <v>7</v>
      </c>
      <c r="H7" s="19"/>
      <c r="I7" s="65" t="s">
        <v>8</v>
      </c>
      <c r="J7" s="14"/>
      <c r="K7" s="19"/>
      <c r="L7" s="14" t="s">
        <v>9</v>
      </c>
      <c r="M7" s="14"/>
      <c r="N7" s="66" t="s">
        <v>42</v>
      </c>
      <c r="O7" s="14"/>
      <c r="P7" s="19" t="s">
        <v>10</v>
      </c>
      <c r="Q7" s="22" t="s">
        <v>11</v>
      </c>
      <c r="R7" s="113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5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31</v>
      </c>
      <c r="F8" s="20"/>
      <c r="G8" s="20"/>
      <c r="H8" s="25">
        <v>1</v>
      </c>
      <c r="I8" s="67">
        <v>2</v>
      </c>
      <c r="J8" s="24">
        <v>3</v>
      </c>
      <c r="K8" s="25">
        <v>1</v>
      </c>
      <c r="L8" s="26">
        <v>2</v>
      </c>
      <c r="M8" s="24">
        <v>3</v>
      </c>
      <c r="N8" s="68" t="s">
        <v>43</v>
      </c>
      <c r="O8" s="69"/>
      <c r="P8" s="20" t="s">
        <v>16</v>
      </c>
      <c r="Q8" s="23"/>
      <c r="R8" s="23" t="s">
        <v>47</v>
      </c>
      <c r="S8" s="23"/>
      <c r="T8" s="30"/>
      <c r="U8" s="30"/>
    </row>
    <row r="9" spans="1:24" s="12" customFormat="1" ht="19.95" customHeight="1" x14ac:dyDescent="0.25">
      <c r="A9" s="136">
        <v>63</v>
      </c>
      <c r="B9" s="165">
        <v>62.34</v>
      </c>
      <c r="C9" s="138" t="s">
        <v>145</v>
      </c>
      <c r="D9" s="139">
        <v>33735</v>
      </c>
      <c r="E9" s="140">
        <v>81</v>
      </c>
      <c r="F9" s="141" t="s">
        <v>152</v>
      </c>
      <c r="G9" s="141" t="s">
        <v>64</v>
      </c>
      <c r="H9" s="142">
        <v>78</v>
      </c>
      <c r="I9" s="143">
        <v>81</v>
      </c>
      <c r="J9" s="143">
        <v>-84</v>
      </c>
      <c r="K9" s="142">
        <v>91</v>
      </c>
      <c r="L9" s="122">
        <v>-94</v>
      </c>
      <c r="M9" s="122">
        <v>-94</v>
      </c>
      <c r="N9" s="77">
        <f t="shared" ref="N9:N24" si="0">IF(MAX(H9:J9)&lt;0,0,TRUNC(MAX(H9:J9)/1)*1)</f>
        <v>81</v>
      </c>
      <c r="O9" s="77">
        <f t="shared" ref="O9:O24" si="1">IF(MAX(K9:M9)&lt;0,0,TRUNC(MAX(K9:M9)/1)*1)</f>
        <v>91</v>
      </c>
      <c r="P9" s="77">
        <f t="shared" ref="P9:P23" si="2">IF(N9=0,0,IF(O9=0,0,SUM(N9:O9)))</f>
        <v>172</v>
      </c>
      <c r="Q9" s="78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230.19210352729451</v>
      </c>
      <c r="R9" s="78" t="str">
        <f>IF(OR(D9="",B9="",V9=""),"",IF(OR(C9="UM",C9="JM",C9="SM",C9="UK",C9="JK",C9="SK"),"",Q9*(IF(ABS(1900-YEAR((V9+1)-D9))&lt;29,0,(VLOOKUP((YEAR(V9)-YEAR(D9)),'Meltzer-Malone'!$A$3:$B$63,2))))))</f>
        <v/>
      </c>
      <c r="S9" s="79"/>
      <c r="T9" s="80"/>
      <c r="U9" s="81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1.3383261832982238</v>
      </c>
      <c r="V9" s="134">
        <f>R5</f>
        <v>42343</v>
      </c>
      <c r="W9" s="123"/>
      <c r="X9" s="123"/>
    </row>
    <row r="10" spans="1:24" s="12" customFormat="1" ht="19.95" customHeight="1" x14ac:dyDescent="0.25">
      <c r="A10" s="136">
        <v>48</v>
      </c>
      <c r="B10" s="137">
        <v>46.3</v>
      </c>
      <c r="C10" s="138" t="s">
        <v>119</v>
      </c>
      <c r="D10" s="139">
        <v>36902</v>
      </c>
      <c r="E10" s="140">
        <v>82</v>
      </c>
      <c r="F10" s="141" t="s">
        <v>153</v>
      </c>
      <c r="G10" s="141" t="s">
        <v>55</v>
      </c>
      <c r="H10" s="145">
        <v>42</v>
      </c>
      <c r="I10" s="146">
        <v>44</v>
      </c>
      <c r="J10" s="146">
        <v>45</v>
      </c>
      <c r="K10" s="145">
        <v>60</v>
      </c>
      <c r="L10" s="122">
        <v>62</v>
      </c>
      <c r="M10" s="122">
        <v>-64</v>
      </c>
      <c r="N10" s="77">
        <f t="shared" si="0"/>
        <v>45</v>
      </c>
      <c r="O10" s="77">
        <f t="shared" si="1"/>
        <v>62</v>
      </c>
      <c r="P10" s="77">
        <f t="shared" si="2"/>
        <v>107</v>
      </c>
      <c r="Q10" s="78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181.12881575151755</v>
      </c>
      <c r="R10" s="78" t="str">
        <f>IF(OR(D10="",B10="",V10=""),"",IF(OR(C10="UM",C10="JM",C10="SM",C10="UK",C10="JK",C10="SK"),"",Q10*(IF(ABS(1900-YEAR((V10+1)-D10))&lt;29,0,(VLOOKUP((YEAR(V10)-YEAR(D10)),'Meltzer-Malone'!$A$3:$B$63,2))))))</f>
        <v/>
      </c>
      <c r="S10" s="82"/>
      <c r="T10" s="83"/>
      <c r="U10" s="81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1.6927926705749303</v>
      </c>
      <c r="V10" s="134">
        <f>R5</f>
        <v>42343</v>
      </c>
      <c r="W10" s="123"/>
      <c r="X10" s="123"/>
    </row>
    <row r="11" spans="1:24" s="12" customFormat="1" ht="19.95" customHeight="1" x14ac:dyDescent="0.25">
      <c r="A11" s="136">
        <v>69</v>
      </c>
      <c r="B11" s="137">
        <v>65.63</v>
      </c>
      <c r="C11" s="138" t="s">
        <v>145</v>
      </c>
      <c r="D11" s="139">
        <v>31365</v>
      </c>
      <c r="E11" s="140">
        <v>83</v>
      </c>
      <c r="F11" s="141" t="s">
        <v>154</v>
      </c>
      <c r="G11" s="141" t="s">
        <v>57</v>
      </c>
      <c r="H11" s="145">
        <v>-64</v>
      </c>
      <c r="I11" s="146">
        <v>-65</v>
      </c>
      <c r="J11" s="146">
        <v>65</v>
      </c>
      <c r="K11" s="145">
        <v>86</v>
      </c>
      <c r="L11" s="122">
        <v>90</v>
      </c>
      <c r="M11" s="122">
        <v>-92</v>
      </c>
      <c r="N11" s="77">
        <f t="shared" si="0"/>
        <v>65</v>
      </c>
      <c r="O11" s="77">
        <f t="shared" si="1"/>
        <v>90</v>
      </c>
      <c r="P11" s="77">
        <f t="shared" si="2"/>
        <v>155</v>
      </c>
      <c r="Q11" s="78">
        <f t="shared" si="3"/>
        <v>200.58005948048952</v>
      </c>
      <c r="R11" s="78" t="str">
        <f>IF(OR(D11="",B11="",V11=""),"",IF(OR(C11="UM",C11="JM",C11="SM",C11="UK",C11="JK",C11="SK"),"",Q11*(IF(ABS(1900-YEAR((V11+1)-D11))&lt;29,0,(VLOOKUP((YEAR(V11)-YEAR(D11)),'Meltzer-Malone'!$A$3:$B$63,2))))))</f>
        <v/>
      </c>
      <c r="S11" s="82"/>
      <c r="T11" s="83"/>
      <c r="U11" s="81">
        <f t="shared" si="4"/>
        <v>1.294064899874126</v>
      </c>
      <c r="V11" s="134">
        <f>R5</f>
        <v>42343</v>
      </c>
      <c r="W11" s="123"/>
      <c r="X11" s="123"/>
    </row>
    <row r="12" spans="1:24" s="12" customFormat="1" ht="19.95" customHeight="1" x14ac:dyDescent="0.25">
      <c r="A12" s="144">
        <v>69</v>
      </c>
      <c r="B12" s="137">
        <v>68.27</v>
      </c>
      <c r="C12" s="138" t="s">
        <v>145</v>
      </c>
      <c r="D12" s="139">
        <v>33690</v>
      </c>
      <c r="E12" s="140">
        <v>84</v>
      </c>
      <c r="F12" s="162" t="s">
        <v>155</v>
      </c>
      <c r="G12" s="141" t="s">
        <v>65</v>
      </c>
      <c r="H12" s="142">
        <v>70</v>
      </c>
      <c r="I12" s="143">
        <v>74</v>
      </c>
      <c r="J12" s="143">
        <v>-76</v>
      </c>
      <c r="K12" s="142">
        <v>93</v>
      </c>
      <c r="L12" s="127">
        <v>-97</v>
      </c>
      <c r="M12" s="122">
        <v>-100</v>
      </c>
      <c r="N12" s="77">
        <f t="shared" si="0"/>
        <v>74</v>
      </c>
      <c r="O12" s="77">
        <f t="shared" si="1"/>
        <v>93</v>
      </c>
      <c r="P12" s="77">
        <f t="shared" si="2"/>
        <v>167</v>
      </c>
      <c r="Q12" s="78">
        <f t="shared" si="3"/>
        <v>210.90108330420904</v>
      </c>
      <c r="R12" s="78" t="str">
        <f>IF(OR(D12="",B12="",V12=""),"",IF(OR(C12="UM",C12="JM",C12="SM",C12="UK",C12="JK",C12="SK"),"",Q12*(IF(ABS(1900-YEAR((V12+1)-D12))&lt;29,0,(VLOOKUP((YEAR(V12)-YEAR(D12)),'Meltzer-Malone'!$A$3:$B$63,2))))))</f>
        <v/>
      </c>
      <c r="S12" s="82"/>
      <c r="T12" s="83" t="s">
        <v>20</v>
      </c>
      <c r="U12" s="81">
        <f t="shared" si="4"/>
        <v>1.2628807383485572</v>
      </c>
      <c r="V12" s="134">
        <f>R5</f>
        <v>42343</v>
      </c>
      <c r="W12" s="123"/>
      <c r="X12" s="123"/>
    </row>
    <row r="13" spans="1:24" s="12" customFormat="1" ht="19.95" customHeight="1" x14ac:dyDescent="0.25">
      <c r="A13" s="144"/>
      <c r="B13" s="137"/>
      <c r="C13" s="138"/>
      <c r="D13" s="139"/>
      <c r="E13" s="140"/>
      <c r="F13" s="141"/>
      <c r="G13" s="141"/>
      <c r="H13" s="145"/>
      <c r="I13" s="146"/>
      <c r="J13" s="146"/>
      <c r="K13" s="145"/>
      <c r="L13" s="122"/>
      <c r="M13" s="122"/>
      <c r="N13" s="77">
        <f t="shared" si="0"/>
        <v>0</v>
      </c>
      <c r="O13" s="77">
        <f t="shared" si="1"/>
        <v>0</v>
      </c>
      <c r="P13" s="77">
        <f t="shared" si="2"/>
        <v>0</v>
      </c>
      <c r="Q13" s="78" t="str">
        <f t="shared" si="3"/>
        <v/>
      </c>
      <c r="R13" s="78" t="str">
        <f>IF(OR(D13="",B13="",V13=""),"",IF(OR(C13="UM",C13="JM",C13="SM",C13="UK",C13="JK",C13="SK"),"",Q13*(IF(ABS(1900-YEAR((V13+1)-D13))&lt;29,0,(VLOOKUP((YEAR(V13)-YEAR(D13)),'Meltzer-Malone'!$A$3:$B$63,2))))))</f>
        <v/>
      </c>
      <c r="S13" s="82"/>
      <c r="T13" s="83" t="s">
        <v>20</v>
      </c>
      <c r="U13" s="81" t="str">
        <f t="shared" si="4"/>
        <v/>
      </c>
      <c r="V13" s="134">
        <f>R5</f>
        <v>42343</v>
      </c>
      <c r="W13" s="123"/>
      <c r="X13" s="123"/>
    </row>
    <row r="14" spans="1:24" s="12" customFormat="1" ht="19.95" customHeight="1" x14ac:dyDescent="0.25">
      <c r="A14" s="136">
        <v>63</v>
      </c>
      <c r="B14" s="165">
        <v>62.61</v>
      </c>
      <c r="C14" s="138" t="s">
        <v>145</v>
      </c>
      <c r="D14" s="139">
        <v>32737</v>
      </c>
      <c r="E14" s="140">
        <v>85</v>
      </c>
      <c r="F14" s="141" t="s">
        <v>156</v>
      </c>
      <c r="G14" s="141" t="s">
        <v>64</v>
      </c>
      <c r="H14" s="142">
        <v>75</v>
      </c>
      <c r="I14" s="143">
        <v>-79</v>
      </c>
      <c r="J14" s="143">
        <v>79</v>
      </c>
      <c r="K14" s="142">
        <v>93</v>
      </c>
      <c r="L14" s="122">
        <v>-97</v>
      </c>
      <c r="M14" s="122">
        <v>-101</v>
      </c>
      <c r="N14" s="77">
        <f t="shared" si="0"/>
        <v>79</v>
      </c>
      <c r="O14" s="77">
        <f t="shared" si="1"/>
        <v>93</v>
      </c>
      <c r="P14" s="77">
        <f t="shared" si="2"/>
        <v>172</v>
      </c>
      <c r="Q14" s="78">
        <f t="shared" si="3"/>
        <v>229.52426380771865</v>
      </c>
      <c r="R14" s="78" t="str">
        <f>IF(OR(D14="",B14="",V14=""),"",IF(OR(C14="UM",C14="JM",C14="SM",C14="UK",C14="JK",C14="SK"),"",Q14*(IF(ABS(1900-YEAR((V14+1)-D14))&lt;29,0,(VLOOKUP((YEAR(V14)-YEAR(D14)),'Meltzer-Malone'!$A$3:$B$63,2))))))</f>
        <v/>
      </c>
      <c r="S14" s="82"/>
      <c r="T14" s="83" t="s">
        <v>20</v>
      </c>
      <c r="U14" s="81">
        <f t="shared" si="4"/>
        <v>1.3344433942309224</v>
      </c>
      <c r="V14" s="134">
        <f>R5</f>
        <v>42343</v>
      </c>
      <c r="W14" s="123"/>
      <c r="X14" s="123"/>
    </row>
    <row r="15" spans="1:24" s="12" customFormat="1" ht="19.95" customHeight="1" x14ac:dyDescent="0.25">
      <c r="A15" s="136">
        <v>69</v>
      </c>
      <c r="B15" s="137">
        <v>64.64</v>
      </c>
      <c r="C15" s="138" t="s">
        <v>142</v>
      </c>
      <c r="D15" s="139">
        <v>35431</v>
      </c>
      <c r="E15" s="140">
        <v>86</v>
      </c>
      <c r="F15" s="141" t="s">
        <v>157</v>
      </c>
      <c r="G15" s="141" t="s">
        <v>57</v>
      </c>
      <c r="H15" s="145">
        <v>-71</v>
      </c>
      <c r="I15" s="146">
        <v>71</v>
      </c>
      <c r="J15" s="146">
        <v>-74</v>
      </c>
      <c r="K15" s="145">
        <v>89</v>
      </c>
      <c r="L15" s="122">
        <v>-92</v>
      </c>
      <c r="M15" s="122">
        <v>-92</v>
      </c>
      <c r="N15" s="77">
        <f t="shared" si="0"/>
        <v>71</v>
      </c>
      <c r="O15" s="77">
        <f t="shared" si="1"/>
        <v>89</v>
      </c>
      <c r="P15" s="77">
        <f t="shared" si="2"/>
        <v>160</v>
      </c>
      <c r="Q15" s="78">
        <f t="shared" si="3"/>
        <v>209.07373303429725</v>
      </c>
      <c r="R15" s="78" t="str">
        <f>IF(OR(D15="",B15="",V15=""),"",IF(OR(C15="UM",C15="JM",C15="SM",C15="UK",C15="JK",C15="SK"),"",Q15*(IF(ABS(1900-YEAR((V15+1)-D15))&lt;29,0,(VLOOKUP((YEAR(V15)-YEAR(D15)),'Meltzer-Malone'!$A$3:$B$63,2))))))</f>
        <v/>
      </c>
      <c r="S15" s="82"/>
      <c r="T15" s="83"/>
      <c r="U15" s="81">
        <f t="shared" si="4"/>
        <v>1.3067108314643578</v>
      </c>
      <c r="V15" s="134">
        <f>R5</f>
        <v>42343</v>
      </c>
      <c r="W15" s="123"/>
      <c r="X15" s="123"/>
    </row>
    <row r="16" spans="1:24" s="12" customFormat="1" ht="19.95" customHeight="1" x14ac:dyDescent="0.25">
      <c r="A16" s="136">
        <v>53</v>
      </c>
      <c r="B16" s="137">
        <v>51.32</v>
      </c>
      <c r="C16" s="138" t="s">
        <v>145</v>
      </c>
      <c r="D16" s="139">
        <v>34413</v>
      </c>
      <c r="E16" s="140">
        <v>87</v>
      </c>
      <c r="F16" s="141" t="s">
        <v>158</v>
      </c>
      <c r="G16" s="141" t="s">
        <v>65</v>
      </c>
      <c r="H16" s="145">
        <v>70</v>
      </c>
      <c r="I16" s="146">
        <v>73</v>
      </c>
      <c r="J16" s="146">
        <v>-75</v>
      </c>
      <c r="K16" s="145">
        <v>87</v>
      </c>
      <c r="L16" s="122">
        <v>90</v>
      </c>
      <c r="M16" s="122">
        <v>91</v>
      </c>
      <c r="N16" s="77">
        <f t="shared" si="0"/>
        <v>73</v>
      </c>
      <c r="O16" s="77">
        <f t="shared" si="1"/>
        <v>91</v>
      </c>
      <c r="P16" s="77">
        <f t="shared" si="2"/>
        <v>164</v>
      </c>
      <c r="Q16" s="78">
        <f t="shared" si="3"/>
        <v>253.94906391933736</v>
      </c>
      <c r="R16" s="78" t="str">
        <f>IF(OR(D16="",B16="",V16=""),"",IF(OR(C16="UM",C16="JM",C16="SM",C16="UK",C16="JK",C16="SK"),"",Q16*(IF(ABS(1900-YEAR((V16+1)-D16))&lt;29,0,(VLOOKUP((YEAR(V16)-YEAR(D16)),'Meltzer-Malone'!$A$3:$B$63,2))))))</f>
        <v/>
      </c>
      <c r="S16" s="82"/>
      <c r="T16" s="83" t="s">
        <v>185</v>
      </c>
      <c r="U16" s="81">
        <f t="shared" si="4"/>
        <v>1.548469901947179</v>
      </c>
      <c r="V16" s="134">
        <f>R5</f>
        <v>42343</v>
      </c>
      <c r="W16" s="123"/>
      <c r="X16" s="123"/>
    </row>
    <row r="17" spans="1:25" s="12" customFormat="1" ht="19.95" customHeight="1" x14ac:dyDescent="0.25">
      <c r="A17" s="136">
        <v>53</v>
      </c>
      <c r="B17" s="137">
        <v>52.78</v>
      </c>
      <c r="C17" s="138" t="s">
        <v>142</v>
      </c>
      <c r="D17" s="139">
        <v>35320</v>
      </c>
      <c r="E17" s="140">
        <v>88</v>
      </c>
      <c r="F17" s="141" t="s">
        <v>159</v>
      </c>
      <c r="G17" s="141" t="s">
        <v>55</v>
      </c>
      <c r="H17" s="145">
        <v>64</v>
      </c>
      <c r="I17" s="146">
        <v>-66</v>
      </c>
      <c r="J17" s="146">
        <v>-67</v>
      </c>
      <c r="K17" s="145">
        <v>80</v>
      </c>
      <c r="L17" s="122">
        <v>-83</v>
      </c>
      <c r="M17" s="122">
        <v>-85</v>
      </c>
      <c r="N17" s="77">
        <f t="shared" si="0"/>
        <v>64</v>
      </c>
      <c r="O17" s="77">
        <f t="shared" si="1"/>
        <v>80</v>
      </c>
      <c r="P17" s="77">
        <f t="shared" si="2"/>
        <v>144</v>
      </c>
      <c r="Q17" s="78">
        <f t="shared" si="3"/>
        <v>217.94188507894953</v>
      </c>
      <c r="R17" s="78" t="str">
        <f>IF(OR(D17="",B17="",V17=""),"",IF(OR(C17="UM",C17="JM",C17="SM",C17="UK",C17="JK",C17="SK"),"",Q17*(IF(ABS(1900-YEAR((V17+1)-D17))&lt;29,0,(VLOOKUP((YEAR(V17)-YEAR(D17)),'Meltzer-Malone'!$A$3:$B$63,2))))))</f>
        <v/>
      </c>
      <c r="S17" s="82"/>
      <c r="T17" s="83"/>
      <c r="U17" s="81">
        <f t="shared" si="4"/>
        <v>1.5134853130482606</v>
      </c>
      <c r="V17" s="134">
        <f>R5</f>
        <v>42343</v>
      </c>
      <c r="W17" s="123"/>
      <c r="X17" s="123"/>
    </row>
    <row r="18" spans="1:25" s="12" customFormat="1" ht="19.95" customHeight="1" x14ac:dyDescent="0.25">
      <c r="A18" s="114"/>
      <c r="B18" s="115"/>
      <c r="C18" s="116"/>
      <c r="D18" s="117"/>
      <c r="E18" s="118"/>
      <c r="F18" s="119"/>
      <c r="G18" s="120"/>
      <c r="H18" s="124"/>
      <c r="I18" s="125"/>
      <c r="J18" s="126"/>
      <c r="K18" s="121"/>
      <c r="L18" s="122"/>
      <c r="M18" s="122"/>
      <c r="N18" s="77">
        <f t="shared" si="0"/>
        <v>0</v>
      </c>
      <c r="O18" s="77">
        <f t="shared" si="1"/>
        <v>0</v>
      </c>
      <c r="P18" s="77">
        <f t="shared" si="2"/>
        <v>0</v>
      </c>
      <c r="Q18" s="78" t="str">
        <f t="shared" si="3"/>
        <v/>
      </c>
      <c r="R18" s="78" t="str">
        <f>IF(OR(D18="",B18="",V18=""),"",IF(OR(C18="UM",C18="JM",C18="SM",C18="UK",C18="JK",C18="SK"),"",Q18*(IF(ABS(1900-YEAR((V18+1)-D18))&lt;29,0,(VLOOKUP((YEAR(V18)-YEAR(D18)),'Meltzer-Malone'!$A$3:$B$63,2))))))</f>
        <v/>
      </c>
      <c r="S18" s="82"/>
      <c r="T18" s="83" t="s">
        <v>20</v>
      </c>
      <c r="U18" s="81" t="str">
        <f t="shared" si="4"/>
        <v/>
      </c>
      <c r="V18" s="134">
        <f>R5</f>
        <v>42343</v>
      </c>
      <c r="W18" s="123"/>
      <c r="X18" s="123"/>
    </row>
    <row r="19" spans="1:25" s="12" customFormat="1" ht="19.95" customHeight="1" x14ac:dyDescent="0.25">
      <c r="A19" s="114"/>
      <c r="B19" s="115"/>
      <c r="C19" s="116"/>
      <c r="D19" s="117"/>
      <c r="E19" s="118"/>
      <c r="F19" s="119"/>
      <c r="G19" s="120"/>
      <c r="H19" s="124"/>
      <c r="I19" s="125"/>
      <c r="J19" s="126"/>
      <c r="K19" s="121"/>
      <c r="L19" s="122"/>
      <c r="M19" s="122"/>
      <c r="N19" s="77">
        <f t="shared" si="0"/>
        <v>0</v>
      </c>
      <c r="O19" s="77">
        <f t="shared" si="1"/>
        <v>0</v>
      </c>
      <c r="P19" s="77">
        <f t="shared" si="2"/>
        <v>0</v>
      </c>
      <c r="Q19" s="78" t="str">
        <f t="shared" si="3"/>
        <v/>
      </c>
      <c r="R19" s="78" t="str">
        <f>IF(OR(D19="",B19="",V19=""),"",IF(OR(C19="UM",C19="JM",C19="SM",C19="UK",C19="JK",C19="SK"),"",Q19*(IF(ABS(1900-YEAR((V19+1)-D19))&lt;29,0,(VLOOKUP((YEAR(V19)-YEAR(D19)),'Meltzer-Malone'!$A$3:$B$63,2))))))</f>
        <v/>
      </c>
      <c r="S19" s="82"/>
      <c r="T19" s="83"/>
      <c r="U19" s="81" t="str">
        <f t="shared" si="4"/>
        <v/>
      </c>
      <c r="V19" s="134">
        <f>R5</f>
        <v>42343</v>
      </c>
      <c r="W19" s="123"/>
      <c r="X19" s="123"/>
    </row>
    <row r="20" spans="1:25" s="12" customFormat="1" ht="19.95" customHeight="1" x14ac:dyDescent="0.25">
      <c r="A20" s="114"/>
      <c r="B20" s="115"/>
      <c r="C20" s="116"/>
      <c r="D20" s="117"/>
      <c r="E20" s="118"/>
      <c r="F20" s="119"/>
      <c r="G20" s="120"/>
      <c r="H20" s="124"/>
      <c r="I20" s="125"/>
      <c r="J20" s="126"/>
      <c r="K20" s="121"/>
      <c r="L20" s="122"/>
      <c r="M20" s="122"/>
      <c r="N20" s="77">
        <f t="shared" si="0"/>
        <v>0</v>
      </c>
      <c r="O20" s="77">
        <f t="shared" si="1"/>
        <v>0</v>
      </c>
      <c r="P20" s="77">
        <f t="shared" si="2"/>
        <v>0</v>
      </c>
      <c r="Q20" s="78" t="str">
        <f t="shared" si="3"/>
        <v/>
      </c>
      <c r="R20" s="78" t="str">
        <f>IF(OR(D20="",B20="",V20=""),"",IF(OR(C20="UM",C20="JM",C20="SM",C20="UK",C20="JK",C20="SK"),"",Q20*(IF(ABS(1900-YEAR((V20+1)-D20))&lt;29,0,(VLOOKUP((YEAR(V20)-YEAR(D20)),'Meltzer-Malone'!$A$3:$B$63,2))))))</f>
        <v/>
      </c>
      <c r="S20" s="82"/>
      <c r="T20" s="83"/>
      <c r="U20" s="81" t="str">
        <f t="shared" si="4"/>
        <v/>
      </c>
      <c r="V20" s="134">
        <f>R5</f>
        <v>42343</v>
      </c>
      <c r="W20" s="123"/>
      <c r="X20" s="123"/>
      <c r="Y20" s="1"/>
    </row>
    <row r="21" spans="1:25" s="12" customFormat="1" ht="19.95" customHeight="1" x14ac:dyDescent="0.25">
      <c r="A21" s="114"/>
      <c r="B21" s="115"/>
      <c r="C21" s="116"/>
      <c r="D21" s="117"/>
      <c r="E21" s="118"/>
      <c r="F21" s="119"/>
      <c r="G21" s="120"/>
      <c r="H21" s="124"/>
      <c r="I21" s="125"/>
      <c r="J21" s="126"/>
      <c r="K21" s="121"/>
      <c r="L21" s="122"/>
      <c r="M21" s="122"/>
      <c r="N21" s="77">
        <f t="shared" si="0"/>
        <v>0</v>
      </c>
      <c r="O21" s="77">
        <f t="shared" si="1"/>
        <v>0</v>
      </c>
      <c r="P21" s="77">
        <f t="shared" si="2"/>
        <v>0</v>
      </c>
      <c r="Q21" s="78" t="str">
        <f t="shared" si="3"/>
        <v/>
      </c>
      <c r="R21" s="78" t="str">
        <f>IF(OR(D21="",B21="",V21=""),"",IF(OR(C21="UM",C21="JM",C21="SM",C21="UK",C21="JK",C21="SK"),"",Q21*(IF(ABS(1900-YEAR((V21+1)-D21))&lt;29,0,(VLOOKUP((YEAR(V21)-YEAR(D21)),'Meltzer-Malone'!$A$3:$B$63,2))))))</f>
        <v/>
      </c>
      <c r="S21" s="82"/>
      <c r="T21" s="83"/>
      <c r="U21" s="81" t="str">
        <f t="shared" si="4"/>
        <v/>
      </c>
      <c r="V21" s="134">
        <f>R5</f>
        <v>42343</v>
      </c>
      <c r="W21" s="123"/>
      <c r="X21" s="123"/>
      <c r="Y21" s="1"/>
    </row>
    <row r="22" spans="1:25" s="12" customFormat="1" ht="19.95" customHeight="1" x14ac:dyDescent="0.25">
      <c r="A22" s="114"/>
      <c r="B22" s="115"/>
      <c r="C22" s="116"/>
      <c r="D22" s="117"/>
      <c r="E22" s="118"/>
      <c r="F22" s="119"/>
      <c r="G22" s="120"/>
      <c r="H22" s="124"/>
      <c r="I22" s="125"/>
      <c r="J22" s="126"/>
      <c r="K22" s="121"/>
      <c r="L22" s="122"/>
      <c r="M22" s="122"/>
      <c r="N22" s="77">
        <f t="shared" si="0"/>
        <v>0</v>
      </c>
      <c r="O22" s="77">
        <f t="shared" si="1"/>
        <v>0</v>
      </c>
      <c r="P22" s="77">
        <f t="shared" si="2"/>
        <v>0</v>
      </c>
      <c r="Q22" s="78" t="str">
        <f t="shared" si="3"/>
        <v/>
      </c>
      <c r="R22" s="78" t="str">
        <f>IF(OR(D22="",B22="",V22=""),"",IF(OR(C22="UM",C22="JM",C22="SM",C22="UK",C22="JK",C22="SK"),"",Q22*(IF(ABS(1900-YEAR((V22+1)-D22))&lt;29,0,(VLOOKUP((YEAR(V22)-YEAR(D22)),'Meltzer-Malone'!$A$3:$B$63,2))))))</f>
        <v/>
      </c>
      <c r="S22" s="82"/>
      <c r="T22" s="83"/>
      <c r="U22" s="81" t="str">
        <f t="shared" si="4"/>
        <v/>
      </c>
      <c r="V22" s="134">
        <f>R5</f>
        <v>42343</v>
      </c>
      <c r="W22" s="123"/>
      <c r="X22" s="123"/>
      <c r="Y22" s="1"/>
    </row>
    <row r="23" spans="1:25" s="12" customFormat="1" ht="19.95" customHeight="1" x14ac:dyDescent="0.25">
      <c r="A23" s="114"/>
      <c r="B23" s="115"/>
      <c r="C23" s="116"/>
      <c r="D23" s="117"/>
      <c r="E23" s="118"/>
      <c r="F23" s="119"/>
      <c r="G23" s="120"/>
      <c r="H23" s="124"/>
      <c r="I23" s="125"/>
      <c r="J23" s="126"/>
      <c r="K23" s="121"/>
      <c r="L23" s="122"/>
      <c r="M23" s="122"/>
      <c r="N23" s="77">
        <f t="shared" si="0"/>
        <v>0</v>
      </c>
      <c r="O23" s="77">
        <f t="shared" si="1"/>
        <v>0</v>
      </c>
      <c r="P23" s="77">
        <f t="shared" si="2"/>
        <v>0</v>
      </c>
      <c r="Q23" s="78" t="str">
        <f t="shared" si="3"/>
        <v/>
      </c>
      <c r="R23" s="78" t="str">
        <f>IF(OR(D23="",B23="",V23=""),"",IF(OR(C23="UM",C23="JM",C23="SM",C23="UK",C23="JK",C23="SK"),"",Q23*(IF(ABS(1900-YEAR((V23+1)-D23))&lt;29,0,(VLOOKUP((YEAR(V23)-YEAR(D23)),'Meltzer-Malone'!$A$3:$B$63,2))))))</f>
        <v/>
      </c>
      <c r="S23" s="82"/>
      <c r="T23" s="83"/>
      <c r="U23" s="81" t="str">
        <f t="shared" si="4"/>
        <v/>
      </c>
      <c r="V23" s="134">
        <f>R5</f>
        <v>42343</v>
      </c>
      <c r="W23" s="123"/>
      <c r="X23" s="123"/>
      <c r="Y23" s="1"/>
    </row>
    <row r="24" spans="1:25" s="12" customFormat="1" ht="19.95" customHeight="1" x14ac:dyDescent="0.25">
      <c r="A24" s="128"/>
      <c r="B24" s="91"/>
      <c r="C24" s="116"/>
      <c r="D24" s="84"/>
      <c r="E24" s="85"/>
      <c r="F24" s="86"/>
      <c r="G24" s="87"/>
      <c r="H24" s="129"/>
      <c r="I24" s="130"/>
      <c r="J24" s="131"/>
      <c r="K24" s="121"/>
      <c r="L24" s="122"/>
      <c r="M24" s="122"/>
      <c r="N24" s="77">
        <f t="shared" si="0"/>
        <v>0</v>
      </c>
      <c r="O24" s="77">
        <f t="shared" si="1"/>
        <v>0</v>
      </c>
      <c r="P24" s="88">
        <f>IF(N24=0,0,IF(O24=0,0,SUM(N24:O24)))</f>
        <v>0</v>
      </c>
      <c r="Q24" s="78" t="str">
        <f t="shared" si="3"/>
        <v/>
      </c>
      <c r="R24" s="78" t="str">
        <f>IF(OR(D24="",B24="",V24=""),"",IF(OR(C24="UM",C24="JM",C24="SM",C24="UK",C24="JK",C24="SK"),"",Q24*(IF(ABS(1900-YEAR((V24+1)-D24))&lt;29,0,(VLOOKUP((YEAR(V24)-YEAR(D24)),'Meltzer-Malone'!$A$3:$B$63,2))))))</f>
        <v/>
      </c>
      <c r="S24" s="89"/>
      <c r="T24" s="90"/>
      <c r="U24" s="81" t="str">
        <f t="shared" si="4"/>
        <v/>
      </c>
      <c r="V24" s="134">
        <f>R5</f>
        <v>42343</v>
      </c>
      <c r="W24" s="123"/>
      <c r="X24" s="123"/>
      <c r="Y24" s="1"/>
    </row>
    <row r="25" spans="1:25" s="8" customFormat="1" ht="9" customHeight="1" x14ac:dyDescent="0.25">
      <c r="A25" s="15"/>
      <c r="B25" s="16"/>
      <c r="C25" s="17"/>
      <c r="D25" s="18"/>
      <c r="E25" s="18"/>
      <c r="F25" s="15"/>
      <c r="G25" s="15"/>
      <c r="H25" s="70"/>
      <c r="I25" s="71"/>
      <c r="J25" s="70"/>
      <c r="K25" s="70"/>
      <c r="L25" s="70"/>
      <c r="M25" s="70"/>
      <c r="N25" s="17"/>
      <c r="O25" s="17"/>
      <c r="P25" s="17"/>
      <c r="Q25" s="72"/>
      <c r="R25" s="72"/>
      <c r="S25" s="73"/>
      <c r="T25" s="9"/>
      <c r="U25" s="10"/>
    </row>
    <row r="26" spans="1:25" customFormat="1" ht="12.6" x14ac:dyDescent="0.25">
      <c r="H26" s="63"/>
      <c r="I26" s="74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25" s="7" customFormat="1" ht="13.8" x14ac:dyDescent="0.25">
      <c r="A27" s="7" t="s">
        <v>17</v>
      </c>
      <c r="B27"/>
      <c r="C27" s="210" t="s">
        <v>69</v>
      </c>
      <c r="D27" s="210"/>
      <c r="E27" s="210"/>
      <c r="F27" s="210"/>
      <c r="G27" s="49" t="s">
        <v>32</v>
      </c>
      <c r="H27" s="50">
        <v>1</v>
      </c>
      <c r="I27" s="211" t="s">
        <v>73</v>
      </c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</row>
    <row r="28" spans="1:25" s="7" customFormat="1" ht="13.8" x14ac:dyDescent="0.25">
      <c r="B28"/>
      <c r="C28" s="208"/>
      <c r="D28" s="208"/>
      <c r="E28" s="208"/>
      <c r="F28" s="208"/>
      <c r="G28" s="51" t="s">
        <v>20</v>
      </c>
      <c r="H28" s="50">
        <v>2</v>
      </c>
      <c r="I28" s="211" t="s">
        <v>70</v>
      </c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</row>
    <row r="29" spans="1:25" s="7" customFormat="1" ht="13.8" x14ac:dyDescent="0.25">
      <c r="A29" s="52" t="s">
        <v>33</v>
      </c>
      <c r="B29"/>
      <c r="C29" s="210"/>
      <c r="D29" s="210"/>
      <c r="E29" s="210"/>
      <c r="F29" s="210"/>
      <c r="G29" s="53"/>
      <c r="H29" s="50">
        <v>3</v>
      </c>
      <c r="I29" s="211" t="s">
        <v>71</v>
      </c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</row>
    <row r="30" spans="1:25" ht="13.8" x14ac:dyDescent="0.25">
      <c r="A30" s="6"/>
      <c r="B30"/>
      <c r="C30" s="210"/>
      <c r="D30" s="210"/>
      <c r="E30" s="210"/>
      <c r="F30" s="210"/>
      <c r="G30" s="34"/>
      <c r="H30" s="32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</row>
    <row r="31" spans="1:25" ht="13.8" x14ac:dyDescent="0.25">
      <c r="A31" s="7"/>
      <c r="B31"/>
      <c r="C31" s="210"/>
      <c r="D31" s="210"/>
      <c r="E31" s="210"/>
      <c r="F31" s="210"/>
      <c r="G31" s="55" t="s">
        <v>34</v>
      </c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</row>
    <row r="32" spans="1:25" ht="13.8" x14ac:dyDescent="0.25">
      <c r="C32" s="38"/>
      <c r="D32" s="33"/>
      <c r="E32" s="33"/>
      <c r="F32" s="34"/>
      <c r="G32" s="55" t="s">
        <v>35</v>
      </c>
      <c r="H32" s="202" t="s">
        <v>74</v>
      </c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</row>
    <row r="33" spans="1:20" ht="13.8" x14ac:dyDescent="0.25">
      <c r="A33" s="7" t="s">
        <v>18</v>
      </c>
      <c r="B33"/>
      <c r="C33" s="210" t="s">
        <v>78</v>
      </c>
      <c r="D33" s="210"/>
      <c r="E33" s="210"/>
      <c r="F33" s="210"/>
      <c r="G33" s="55" t="s">
        <v>36</v>
      </c>
      <c r="H33" s="202" t="s">
        <v>80</v>
      </c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</row>
    <row r="34" spans="1:20" ht="13.8" x14ac:dyDescent="0.25">
      <c r="C34" s="210"/>
      <c r="D34" s="210"/>
      <c r="E34" s="210"/>
      <c r="F34" s="210"/>
      <c r="G34" s="55"/>
      <c r="H34" s="31"/>
      <c r="I34" s="58"/>
    </row>
    <row r="35" spans="1:20" ht="13.8" x14ac:dyDescent="0.25">
      <c r="A35" s="50" t="s">
        <v>37</v>
      </c>
      <c r="B35" s="59"/>
      <c r="C35" s="210" t="s">
        <v>77</v>
      </c>
      <c r="D35" s="210"/>
      <c r="E35" s="210"/>
      <c r="F35" s="210"/>
      <c r="G35" s="55" t="s">
        <v>22</v>
      </c>
      <c r="H35" s="202" t="s">
        <v>187</v>
      </c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</row>
    <row r="36" spans="1:20" ht="13.8" x14ac:dyDescent="0.25">
      <c r="C36" s="210"/>
      <c r="D36" s="210"/>
      <c r="E36" s="210"/>
      <c r="F36" s="210"/>
      <c r="G36" s="55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</row>
    <row r="37" spans="1:20" ht="13.8" x14ac:dyDescent="0.25">
      <c r="A37" s="59" t="s">
        <v>21</v>
      </c>
      <c r="B37" s="59"/>
      <c r="C37" s="35" t="s">
        <v>48</v>
      </c>
      <c r="D37" s="36"/>
      <c r="E37" s="36"/>
      <c r="F37" s="37"/>
      <c r="G37" s="5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</row>
    <row r="38" spans="1:20" ht="13.8" x14ac:dyDescent="0.25">
      <c r="A38" s="60"/>
      <c r="B38" s="60"/>
      <c r="C38" s="61"/>
      <c r="D38" s="33"/>
      <c r="E38" s="33"/>
      <c r="F38" s="34"/>
      <c r="G38" s="5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</row>
    <row r="39" spans="1:20" ht="13.8" x14ac:dyDescent="0.25">
      <c r="C39" s="3"/>
      <c r="D39" s="4"/>
      <c r="E39" s="4"/>
      <c r="F39" s="5"/>
      <c r="G39" s="5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</row>
    <row r="40" spans="1:20" x14ac:dyDescent="0.25">
      <c r="H40" s="75"/>
      <c r="I40" s="57"/>
    </row>
  </sheetData>
  <mergeCells count="26"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C33:F33"/>
    <mergeCell ref="C34:F34"/>
    <mergeCell ref="C35:F35"/>
    <mergeCell ref="C36:F36"/>
    <mergeCell ref="I27:T27"/>
    <mergeCell ref="I28:T28"/>
    <mergeCell ref="I29:T29"/>
    <mergeCell ref="I30:T30"/>
    <mergeCell ref="H31:T31"/>
    <mergeCell ref="H32:T32"/>
    <mergeCell ref="H33:T33"/>
    <mergeCell ref="H35:T35"/>
    <mergeCell ref="H36:T36"/>
    <mergeCell ref="H37:T37"/>
    <mergeCell ref="H38:T38"/>
    <mergeCell ref="H39:T39"/>
  </mergeCells>
  <phoneticPr fontId="0" type="noConversion"/>
  <conditionalFormatting sqref="H9:M24">
    <cfRule type="cellIs" dxfId="11" priority="1" stopIfTrue="1" operator="between">
      <formula>1</formula>
      <formula>300</formula>
    </cfRule>
    <cfRule type="cellIs" dxfId="1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3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autoPageBreaks="0" fitToPage="1"/>
  </sheetPr>
  <dimension ref="A1:Y40"/>
  <sheetViews>
    <sheetView showGridLines="0" showRowColHeaders="0" showZeros="0" showOutlineSymbols="0" zoomScaleNormal="100" zoomScaleSheetLayoutView="75" workbookViewId="0">
      <selection activeCell="F24" sqref="F24"/>
    </sheetView>
  </sheetViews>
  <sheetFormatPr baseColWidth="10" defaultColWidth="9.21875" defaultRowHeight="13.2" x14ac:dyDescent="0.25"/>
  <cols>
    <col min="1" max="1" width="6.44140625" style="2" customWidth="1"/>
    <col min="2" max="2" width="8.5546875" style="2" customWidth="1"/>
    <col min="3" max="3" width="6.44140625" style="62" customWidth="1"/>
    <col min="4" max="4" width="10.5546875" style="2" customWidth="1"/>
    <col min="5" max="5" width="4.5546875" style="2" customWidth="1"/>
    <col min="6" max="6" width="27.5546875" style="6" customWidth="1"/>
    <col min="7" max="7" width="20.44140625" style="6" customWidth="1"/>
    <col min="8" max="8" width="7.21875" style="2" customWidth="1"/>
    <col min="9" max="9" width="7.21875" style="56" customWidth="1"/>
    <col min="10" max="13" width="7.21875" style="2" customWidth="1"/>
    <col min="14" max="16" width="7.5546875" style="2" customWidth="1"/>
    <col min="17" max="18" width="10.5546875" style="54" customWidth="1"/>
    <col min="19" max="19" width="5.5546875" style="54" customWidth="1"/>
    <col min="20" max="20" width="5.5546875" style="5" customWidth="1"/>
    <col min="21" max="21" width="14.21875" style="5" customWidth="1"/>
    <col min="22" max="22" width="0" style="5" hidden="1" customWidth="1"/>
    <col min="23" max="16384" width="9.21875" style="5"/>
  </cols>
  <sheetData>
    <row r="1" spans="1:24" ht="53.25" customHeight="1" x14ac:dyDescent="1.05">
      <c r="F1" s="204" t="s">
        <v>46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T1" s="54"/>
    </row>
    <row r="2" spans="1:24" ht="24.75" customHeight="1" x14ac:dyDescent="0.65">
      <c r="F2" s="205" t="s">
        <v>40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T2" s="54"/>
    </row>
    <row r="3" spans="1:24" x14ac:dyDescent="0.25">
      <c r="T3" s="54"/>
    </row>
    <row r="4" spans="1:24" ht="12" customHeight="1" x14ac:dyDescent="0.25">
      <c r="T4" s="54"/>
    </row>
    <row r="5" spans="1:24" s="7" customFormat="1" ht="15" customHeight="1" x14ac:dyDescent="0.3">
      <c r="A5" s="63"/>
      <c r="B5" s="109" t="s">
        <v>26</v>
      </c>
      <c r="C5" s="206" t="s">
        <v>52</v>
      </c>
      <c r="D5" s="206"/>
      <c r="E5" s="206"/>
      <c r="F5" s="206"/>
      <c r="G5" s="110" t="s">
        <v>0</v>
      </c>
      <c r="H5" s="207" t="s">
        <v>53</v>
      </c>
      <c r="I5" s="207"/>
      <c r="J5" s="207"/>
      <c r="K5" s="207"/>
      <c r="L5" s="109" t="s">
        <v>1</v>
      </c>
      <c r="M5" s="209" t="s">
        <v>54</v>
      </c>
      <c r="N5" s="209"/>
      <c r="O5" s="209"/>
      <c r="P5" s="209"/>
      <c r="Q5" s="109" t="s">
        <v>2</v>
      </c>
      <c r="R5" s="135">
        <v>42343</v>
      </c>
      <c r="S5" s="111" t="s">
        <v>25</v>
      </c>
      <c r="T5" s="112">
        <v>8</v>
      </c>
    </row>
    <row r="6" spans="1:24" x14ac:dyDescent="0.25">
      <c r="T6" s="54"/>
    </row>
    <row r="7" spans="1:24" s="1" customFormat="1" x14ac:dyDescent="0.25">
      <c r="A7" s="27" t="s">
        <v>3</v>
      </c>
      <c r="B7" s="19" t="s">
        <v>4</v>
      </c>
      <c r="C7" s="64" t="s">
        <v>41</v>
      </c>
      <c r="D7" s="19" t="s">
        <v>5</v>
      </c>
      <c r="E7" s="19" t="s">
        <v>30</v>
      </c>
      <c r="F7" s="19" t="s">
        <v>6</v>
      </c>
      <c r="G7" s="19" t="s">
        <v>7</v>
      </c>
      <c r="H7" s="19"/>
      <c r="I7" s="65" t="s">
        <v>8</v>
      </c>
      <c r="J7" s="14"/>
      <c r="K7" s="19"/>
      <c r="L7" s="14" t="s">
        <v>9</v>
      </c>
      <c r="M7" s="14"/>
      <c r="N7" s="66" t="s">
        <v>42</v>
      </c>
      <c r="O7" s="14"/>
      <c r="P7" s="19" t="s">
        <v>10</v>
      </c>
      <c r="Q7" s="22" t="s">
        <v>11</v>
      </c>
      <c r="R7" s="113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5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31</v>
      </c>
      <c r="F8" s="20"/>
      <c r="G8" s="20"/>
      <c r="H8" s="25">
        <v>1</v>
      </c>
      <c r="I8" s="67">
        <v>2</v>
      </c>
      <c r="J8" s="24">
        <v>3</v>
      </c>
      <c r="K8" s="25">
        <v>1</v>
      </c>
      <c r="L8" s="26">
        <v>2</v>
      </c>
      <c r="M8" s="24">
        <v>3</v>
      </c>
      <c r="N8" s="68" t="s">
        <v>43</v>
      </c>
      <c r="O8" s="69"/>
      <c r="P8" s="20" t="s">
        <v>16</v>
      </c>
      <c r="Q8" s="23"/>
      <c r="R8" s="23" t="s">
        <v>47</v>
      </c>
      <c r="S8" s="23"/>
      <c r="T8" s="30"/>
      <c r="U8" s="30"/>
    </row>
    <row r="9" spans="1:24" s="12" customFormat="1" ht="19.95" customHeight="1" x14ac:dyDescent="0.25">
      <c r="A9" s="144">
        <v>85</v>
      </c>
      <c r="B9" s="137">
        <v>80.45</v>
      </c>
      <c r="C9" s="138" t="s">
        <v>121</v>
      </c>
      <c r="D9" s="139">
        <v>34330</v>
      </c>
      <c r="E9" s="140">
        <v>91</v>
      </c>
      <c r="F9" s="141" t="s">
        <v>160</v>
      </c>
      <c r="G9" s="141" t="s">
        <v>53</v>
      </c>
      <c r="H9" s="145">
        <v>105</v>
      </c>
      <c r="I9" s="146">
        <v>-109</v>
      </c>
      <c r="J9" s="146">
        <v>-109</v>
      </c>
      <c r="K9" s="145">
        <v>130</v>
      </c>
      <c r="L9" s="122">
        <v>135</v>
      </c>
      <c r="M9" s="122">
        <v>-138</v>
      </c>
      <c r="N9" s="77">
        <f t="shared" ref="N9:N24" si="0">IF(MAX(H9:J9)&lt;0,0,TRUNC(MAX(H9:J9)/1)*1)</f>
        <v>105</v>
      </c>
      <c r="O9" s="77">
        <f t="shared" ref="O9:O24" si="1">IF(MAX(K9:M9)&lt;0,0,TRUNC(MAX(K9:M9)/1)*1)</f>
        <v>135</v>
      </c>
      <c r="P9" s="77">
        <f t="shared" ref="P9:P23" si="2">IF(N9=0,0,IF(O9=0,0,SUM(N9:O9)))</f>
        <v>240</v>
      </c>
      <c r="Q9" s="78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295.04801690215595</v>
      </c>
      <c r="R9" s="78" t="str">
        <f>IF(OR(D9="",B9="",V9=""),"",IF(OR(C9="UM",C9="JM",C9="SM",C9="UK",C9="JK",C9="SK"),"",Q9*(IF(ABS(1900-YEAR((V9+1)-D9))&lt;29,0,(VLOOKUP((YEAR(V9)-YEAR(D9)),'Meltzer-Malone'!$A$3:$B$63,2))))))</f>
        <v/>
      </c>
      <c r="S9" s="79"/>
      <c r="T9" s="80"/>
      <c r="U9" s="81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1.2293667370923165</v>
      </c>
      <c r="V9" s="134">
        <f>R5</f>
        <v>42343</v>
      </c>
      <c r="W9" s="123"/>
      <c r="X9" s="123"/>
    </row>
    <row r="10" spans="1:24" s="12" customFormat="1" ht="19.95" customHeight="1" x14ac:dyDescent="0.25">
      <c r="A10" s="144">
        <v>94</v>
      </c>
      <c r="B10" s="137">
        <v>87.25</v>
      </c>
      <c r="C10" s="138" t="s">
        <v>121</v>
      </c>
      <c r="D10" s="139">
        <v>31560</v>
      </c>
      <c r="E10" s="140">
        <v>93</v>
      </c>
      <c r="F10" s="141" t="s">
        <v>161</v>
      </c>
      <c r="G10" s="141" t="s">
        <v>57</v>
      </c>
      <c r="H10" s="142">
        <v>91</v>
      </c>
      <c r="I10" s="143">
        <v>-95</v>
      </c>
      <c r="J10" s="143">
        <v>-96</v>
      </c>
      <c r="K10" s="142">
        <v>120</v>
      </c>
      <c r="L10" s="122">
        <v>123</v>
      </c>
      <c r="M10" s="122">
        <v>-126</v>
      </c>
      <c r="N10" s="77">
        <f t="shared" si="0"/>
        <v>91</v>
      </c>
      <c r="O10" s="77">
        <f t="shared" si="1"/>
        <v>123</v>
      </c>
      <c r="P10" s="77">
        <f t="shared" si="2"/>
        <v>214</v>
      </c>
      <c r="Q10" s="78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252.50525368787609</v>
      </c>
      <c r="R10" s="78" t="str">
        <f>IF(OR(D10="",B10="",V10=""),"",IF(OR(C10="UM",C10="JM",C10="SM",C10="UK",C10="JK",C10="SK"),"",Q10*(IF(ABS(1900-YEAR((V10+1)-D10))&lt;29,0,(VLOOKUP((YEAR(V10)-YEAR(D10)),'Meltzer-Malone'!$A$3:$B$63,2))))))</f>
        <v/>
      </c>
      <c r="S10" s="82"/>
      <c r="T10" s="83"/>
      <c r="U10" s="81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1.179931091999421</v>
      </c>
      <c r="V10" s="134">
        <f>R5</f>
        <v>42343</v>
      </c>
      <c r="W10" s="123"/>
      <c r="X10" s="123"/>
    </row>
    <row r="11" spans="1:24" s="12" customFormat="1" ht="19.95" customHeight="1" x14ac:dyDescent="0.25">
      <c r="A11" s="144">
        <v>105</v>
      </c>
      <c r="B11" s="137">
        <v>96.59</v>
      </c>
      <c r="C11" s="138" t="s">
        <v>121</v>
      </c>
      <c r="D11" s="139">
        <v>33520</v>
      </c>
      <c r="E11" s="140">
        <v>94</v>
      </c>
      <c r="F11" s="141" t="s">
        <v>162</v>
      </c>
      <c r="G11" s="141" t="s">
        <v>64</v>
      </c>
      <c r="H11" s="145">
        <v>110</v>
      </c>
      <c r="I11" s="146">
        <v>115</v>
      </c>
      <c r="J11" s="146">
        <v>120</v>
      </c>
      <c r="K11" s="145">
        <v>140</v>
      </c>
      <c r="L11" s="122">
        <v>145</v>
      </c>
      <c r="M11" s="122">
        <v>-150</v>
      </c>
      <c r="N11" s="77">
        <f t="shared" si="0"/>
        <v>120</v>
      </c>
      <c r="O11" s="77">
        <f t="shared" si="1"/>
        <v>145</v>
      </c>
      <c r="P11" s="77">
        <f t="shared" si="2"/>
        <v>265</v>
      </c>
      <c r="Q11" s="78">
        <f t="shared" si="3"/>
        <v>298.91518025524277</v>
      </c>
      <c r="R11" s="78" t="str">
        <f>IF(OR(D11="",B11="",V11=""),"",IF(OR(C11="UM",C11="JM",C11="SM",C11="UK",C11="JK",C11="SK"),"",Q11*(IF(ABS(1900-YEAR((V11+1)-D11))&lt;29,0,(VLOOKUP((YEAR(V11)-YEAR(D11)),'Meltzer-Malone'!$A$3:$B$63,2))))))</f>
        <v/>
      </c>
      <c r="S11" s="82"/>
      <c r="T11" s="83"/>
      <c r="U11" s="81">
        <f t="shared" si="4"/>
        <v>1.1279818122839349</v>
      </c>
      <c r="V11" s="134">
        <f>R5</f>
        <v>42343</v>
      </c>
      <c r="W11" s="123"/>
      <c r="X11" s="123"/>
    </row>
    <row r="12" spans="1:24" s="12" customFormat="1" ht="19.95" customHeight="1" x14ac:dyDescent="0.25">
      <c r="A12" s="160"/>
      <c r="B12" s="148"/>
      <c r="C12" s="149"/>
      <c r="D12" s="150"/>
      <c r="E12" s="151"/>
      <c r="F12" s="152"/>
      <c r="G12" s="152"/>
      <c r="H12" s="158"/>
      <c r="I12" s="159"/>
      <c r="J12" s="159"/>
      <c r="K12" s="158"/>
      <c r="L12" s="127"/>
      <c r="M12" s="122"/>
      <c r="N12" s="77">
        <f t="shared" si="0"/>
        <v>0</v>
      </c>
      <c r="O12" s="77">
        <f t="shared" si="1"/>
        <v>0</v>
      </c>
      <c r="P12" s="77">
        <f t="shared" si="2"/>
        <v>0</v>
      </c>
      <c r="Q12" s="78" t="str">
        <f t="shared" si="3"/>
        <v/>
      </c>
      <c r="R12" s="78" t="str">
        <f>IF(OR(D12="",B12="",V12=""),"",IF(OR(C12="UM",C12="JM",C12="SM",C12="UK",C12="JK",C12="SK"),"",Q12*(IF(ABS(1900-YEAR((V12+1)-D12))&lt;29,0,(VLOOKUP((YEAR(V12)-YEAR(D12)),'Meltzer-Malone'!$A$3:$B$63,2))))))</f>
        <v/>
      </c>
      <c r="S12" s="82"/>
      <c r="T12" s="83" t="s">
        <v>20</v>
      </c>
      <c r="U12" s="81" t="str">
        <f t="shared" si="4"/>
        <v/>
      </c>
      <c r="V12" s="134">
        <f>R5</f>
        <v>42343</v>
      </c>
      <c r="W12" s="123"/>
      <c r="X12" s="123"/>
    </row>
    <row r="13" spans="1:24" s="12" customFormat="1" ht="19.95" customHeight="1" x14ac:dyDescent="0.25">
      <c r="A13" s="144">
        <v>69</v>
      </c>
      <c r="B13" s="137">
        <v>64.459999999999994</v>
      </c>
      <c r="C13" s="138" t="s">
        <v>121</v>
      </c>
      <c r="D13" s="139">
        <v>34477</v>
      </c>
      <c r="E13" s="140">
        <v>95</v>
      </c>
      <c r="F13" s="141" t="s">
        <v>163</v>
      </c>
      <c r="G13" s="141" t="s">
        <v>164</v>
      </c>
      <c r="H13" s="145">
        <v>87</v>
      </c>
      <c r="I13" s="146">
        <v>93</v>
      </c>
      <c r="J13" s="146">
        <v>98</v>
      </c>
      <c r="K13" s="145">
        <v>100</v>
      </c>
      <c r="L13" s="122">
        <v>105</v>
      </c>
      <c r="M13" s="122">
        <v>-110</v>
      </c>
      <c r="N13" s="77">
        <f t="shared" si="0"/>
        <v>98</v>
      </c>
      <c r="O13" s="77">
        <f t="shared" si="1"/>
        <v>105</v>
      </c>
      <c r="P13" s="77">
        <f t="shared" si="2"/>
        <v>203</v>
      </c>
      <c r="Q13" s="78">
        <f t="shared" si="3"/>
        <v>285.69736533813699</v>
      </c>
      <c r="R13" s="78" t="str">
        <f>IF(OR(D13="",B13="",V13=""),"",IF(OR(C13="UM",C13="JM",C13="SM",C13="UK",C13="JK",C13="SK"),"",Q13*(IF(ABS(1900-YEAR((V13+1)-D13))&lt;29,0,(VLOOKUP((YEAR(V13)-YEAR(D13)),'Meltzer-Malone'!$A$3:$B$63,2))))))</f>
        <v/>
      </c>
      <c r="S13" s="82"/>
      <c r="T13" s="83" t="s">
        <v>20</v>
      </c>
      <c r="U13" s="81">
        <f t="shared" si="4"/>
        <v>1.4073761839317094</v>
      </c>
      <c r="V13" s="134">
        <f>R5</f>
        <v>42343</v>
      </c>
      <c r="W13" s="123"/>
      <c r="X13" s="123"/>
    </row>
    <row r="14" spans="1:24" s="12" customFormat="1" ht="19.95" customHeight="1" x14ac:dyDescent="0.25">
      <c r="A14" s="136">
        <v>94</v>
      </c>
      <c r="B14" s="137">
        <v>87.23</v>
      </c>
      <c r="C14" s="138" t="s">
        <v>121</v>
      </c>
      <c r="D14" s="139">
        <v>32098</v>
      </c>
      <c r="E14" s="140">
        <v>96</v>
      </c>
      <c r="F14" s="141" t="s">
        <v>165</v>
      </c>
      <c r="G14" s="141" t="s">
        <v>57</v>
      </c>
      <c r="H14" s="153">
        <v>112</v>
      </c>
      <c r="I14" s="154">
        <v>116</v>
      </c>
      <c r="J14" s="154">
        <v>120</v>
      </c>
      <c r="K14" s="153">
        <v>135</v>
      </c>
      <c r="L14" s="122">
        <v>140</v>
      </c>
      <c r="M14" s="122">
        <v>142</v>
      </c>
      <c r="N14" s="77">
        <f t="shared" si="0"/>
        <v>120</v>
      </c>
      <c r="O14" s="77">
        <f t="shared" si="1"/>
        <v>142</v>
      </c>
      <c r="P14" s="77">
        <f t="shared" si="2"/>
        <v>262</v>
      </c>
      <c r="Q14" s="78">
        <f t="shared" si="3"/>
        <v>309.175818005954</v>
      </c>
      <c r="R14" s="78" t="str">
        <f>IF(OR(D14="",B14="",V14=""),"",IF(OR(C14="UM",C14="JM",C14="SM",C14="UK",C14="JK",C14="SK"),"",Q14*(IF(ABS(1900-YEAR((V14+1)-D14))&lt;29,0,(VLOOKUP((YEAR(V14)-YEAR(D14)),'Meltzer-Malone'!$A$3:$B$63,2))))))</f>
        <v/>
      </c>
      <c r="S14" s="82"/>
      <c r="T14" s="83" t="s">
        <v>20</v>
      </c>
      <c r="U14" s="81">
        <f t="shared" si="4"/>
        <v>1.1800603740685267</v>
      </c>
      <c r="V14" s="134">
        <f>R5</f>
        <v>42343</v>
      </c>
      <c r="W14" s="123"/>
      <c r="X14" s="123"/>
    </row>
    <row r="15" spans="1:24" s="12" customFormat="1" ht="19.95" customHeight="1" x14ac:dyDescent="0.25">
      <c r="A15" s="144">
        <v>94</v>
      </c>
      <c r="B15" s="137">
        <v>88.32</v>
      </c>
      <c r="C15" s="138" t="s">
        <v>121</v>
      </c>
      <c r="D15" s="139">
        <v>33792</v>
      </c>
      <c r="E15" s="140">
        <v>97</v>
      </c>
      <c r="F15" s="141" t="s">
        <v>166</v>
      </c>
      <c r="G15" s="141" t="s">
        <v>53</v>
      </c>
      <c r="H15" s="145">
        <v>-110</v>
      </c>
      <c r="I15" s="146">
        <v>-110</v>
      </c>
      <c r="J15" s="146">
        <v>-110</v>
      </c>
      <c r="K15" s="161" t="s">
        <v>129</v>
      </c>
      <c r="L15" s="177" t="s">
        <v>129</v>
      </c>
      <c r="M15" s="177" t="s">
        <v>129</v>
      </c>
      <c r="N15" s="77">
        <f t="shared" si="0"/>
        <v>0</v>
      </c>
      <c r="O15" s="77">
        <f t="shared" si="1"/>
        <v>0</v>
      </c>
      <c r="P15" s="77">
        <f t="shared" si="2"/>
        <v>0</v>
      </c>
      <c r="Q15" s="78">
        <f t="shared" si="3"/>
        <v>0</v>
      </c>
      <c r="R15" s="78" t="str">
        <f>IF(OR(D15="",B15="",V15=""),"",IF(OR(C15="UM",C15="JM",C15="SM",C15="UK",C15="JK",C15="SK"),"",Q15*(IF(ABS(1900-YEAR((V15+1)-D15))&lt;29,0,(VLOOKUP((YEAR(V15)-YEAR(D15)),'Meltzer-Malone'!$A$3:$B$63,2))))))</f>
        <v/>
      </c>
      <c r="S15" s="82"/>
      <c r="T15" s="83"/>
      <c r="U15" s="81">
        <f t="shared" si="4"/>
        <v>1.173138972838889</v>
      </c>
      <c r="V15" s="134">
        <f>R5</f>
        <v>42343</v>
      </c>
      <c r="W15" s="123"/>
      <c r="X15" s="123"/>
    </row>
    <row r="16" spans="1:24" s="12" customFormat="1" ht="19.95" customHeight="1" x14ac:dyDescent="0.25">
      <c r="A16" s="144">
        <v>85</v>
      </c>
      <c r="B16" s="137">
        <v>84.9</v>
      </c>
      <c r="C16" s="138" t="s">
        <v>121</v>
      </c>
      <c r="D16" s="139">
        <v>31696</v>
      </c>
      <c r="E16" s="140">
        <v>98</v>
      </c>
      <c r="F16" s="141" t="s">
        <v>167</v>
      </c>
      <c r="G16" s="141" t="s">
        <v>64</v>
      </c>
      <c r="H16" s="145">
        <v>105</v>
      </c>
      <c r="I16" s="146">
        <v>112</v>
      </c>
      <c r="J16" s="146">
        <v>116</v>
      </c>
      <c r="K16" s="145">
        <v>130</v>
      </c>
      <c r="L16" s="122">
        <v>137</v>
      </c>
      <c r="M16" s="122">
        <v>142</v>
      </c>
      <c r="N16" s="77">
        <f t="shared" si="0"/>
        <v>116</v>
      </c>
      <c r="O16" s="77">
        <f t="shared" si="1"/>
        <v>142</v>
      </c>
      <c r="P16" s="77">
        <f t="shared" si="2"/>
        <v>258</v>
      </c>
      <c r="Q16" s="78">
        <f t="shared" si="3"/>
        <v>308.49917443504859</v>
      </c>
      <c r="R16" s="78" t="str">
        <f>IF(OR(D16="",B16="",V16=""),"",IF(OR(C16="UM",C16="JM",C16="SM",C16="UK",C16="JK",C16="SK"),"",Q16*(IF(ABS(1900-YEAR((V16+1)-D16))&lt;29,0,(VLOOKUP((YEAR(V16)-YEAR(D16)),'Meltzer-Malone'!$A$3:$B$63,2))))))</f>
        <v/>
      </c>
      <c r="S16" s="82"/>
      <c r="T16" s="83"/>
      <c r="U16" s="81">
        <f t="shared" si="4"/>
        <v>1.1957332342443743</v>
      </c>
      <c r="V16" s="134">
        <f>R5</f>
        <v>42343</v>
      </c>
      <c r="W16" s="123"/>
      <c r="X16" s="123"/>
    </row>
    <row r="17" spans="1:25" s="12" customFormat="1" ht="19.95" customHeight="1" x14ac:dyDescent="0.25">
      <c r="A17" s="160"/>
      <c r="B17" s="148"/>
      <c r="C17" s="149"/>
      <c r="D17" s="150"/>
      <c r="E17" s="151"/>
      <c r="F17" s="152"/>
      <c r="G17" s="152"/>
      <c r="H17" s="158"/>
      <c r="I17" s="159"/>
      <c r="J17" s="159"/>
      <c r="K17" s="158"/>
      <c r="L17" s="122"/>
      <c r="M17" s="122"/>
      <c r="N17" s="77">
        <f t="shared" si="0"/>
        <v>0</v>
      </c>
      <c r="O17" s="77">
        <f t="shared" si="1"/>
        <v>0</v>
      </c>
      <c r="P17" s="77">
        <f t="shared" si="2"/>
        <v>0</v>
      </c>
      <c r="Q17" s="78" t="str">
        <f t="shared" si="3"/>
        <v/>
      </c>
      <c r="R17" s="78" t="str">
        <f>IF(OR(D17="",B17="",V17=""),"",IF(OR(C17="UM",C17="JM",C17="SM",C17="UK",C17="JK",C17="SK"),"",Q17*(IF(ABS(1900-YEAR((V17+1)-D17))&lt;29,0,(VLOOKUP((YEAR(V17)-YEAR(D17)),'Meltzer-Malone'!$A$3:$B$63,2))))))</f>
        <v/>
      </c>
      <c r="S17" s="82"/>
      <c r="T17" s="83"/>
      <c r="U17" s="81" t="str">
        <f t="shared" si="4"/>
        <v/>
      </c>
      <c r="V17" s="134">
        <f>R5</f>
        <v>42343</v>
      </c>
      <c r="W17" s="123"/>
      <c r="X17" s="123"/>
    </row>
    <row r="18" spans="1:25" s="12" customFormat="1" ht="19.95" customHeight="1" x14ac:dyDescent="0.25">
      <c r="A18" s="144">
        <v>94</v>
      </c>
      <c r="B18" s="137">
        <v>89.63</v>
      </c>
      <c r="C18" s="138" t="s">
        <v>121</v>
      </c>
      <c r="D18" s="139">
        <v>32470</v>
      </c>
      <c r="E18" s="140">
        <v>99</v>
      </c>
      <c r="F18" s="141" t="s">
        <v>168</v>
      </c>
      <c r="G18" s="141" t="s">
        <v>57</v>
      </c>
      <c r="H18" s="142">
        <v>-123</v>
      </c>
      <c r="I18" s="143">
        <v>123</v>
      </c>
      <c r="J18" s="143">
        <v>-126</v>
      </c>
      <c r="K18" s="142">
        <v>150</v>
      </c>
      <c r="L18" s="122">
        <v>155</v>
      </c>
      <c r="M18" s="122">
        <v>-160</v>
      </c>
      <c r="N18" s="77">
        <f t="shared" si="0"/>
        <v>123</v>
      </c>
      <c r="O18" s="77">
        <f t="shared" si="1"/>
        <v>155</v>
      </c>
      <c r="P18" s="77">
        <f t="shared" si="2"/>
        <v>278</v>
      </c>
      <c r="Q18" s="78">
        <f t="shared" si="3"/>
        <v>323.91057099241038</v>
      </c>
      <c r="R18" s="78" t="str">
        <f>IF(OR(D18="",B18="",V18=""),"",IF(OR(C18="UM",C18="JM",C18="SM",C18="UK",C18="JK",C18="SK"),"",Q18*(IF(ABS(1900-YEAR((V18+1)-D18))&lt;29,0,(VLOOKUP((YEAR(V18)-YEAR(D18)),'Meltzer-Malone'!$A$3:$B$63,2))))))</f>
        <v/>
      </c>
      <c r="S18" s="82"/>
      <c r="T18" s="83" t="s">
        <v>20</v>
      </c>
      <c r="U18" s="81">
        <f t="shared" si="4"/>
        <v>1.1651459388216201</v>
      </c>
      <c r="V18" s="134">
        <f>R5</f>
        <v>42343</v>
      </c>
      <c r="W18" s="123"/>
      <c r="X18" s="123"/>
    </row>
    <row r="19" spans="1:25" s="12" customFormat="1" ht="19.95" customHeight="1" x14ac:dyDescent="0.25">
      <c r="A19" s="136">
        <v>85</v>
      </c>
      <c r="B19" s="137">
        <v>78.03</v>
      </c>
      <c r="C19" s="138" t="s">
        <v>97</v>
      </c>
      <c r="D19" s="139">
        <v>25972</v>
      </c>
      <c r="E19" s="156">
        <v>100</v>
      </c>
      <c r="F19" s="163" t="s">
        <v>169</v>
      </c>
      <c r="G19" s="141" t="s">
        <v>164</v>
      </c>
      <c r="H19" s="145">
        <v>85</v>
      </c>
      <c r="I19" s="146">
        <v>90</v>
      </c>
      <c r="J19" s="146">
        <v>-95</v>
      </c>
      <c r="K19" s="145">
        <v>105</v>
      </c>
      <c r="L19" s="122">
        <v>-110</v>
      </c>
      <c r="M19" s="122">
        <v>-110</v>
      </c>
      <c r="N19" s="77">
        <f t="shared" si="0"/>
        <v>90</v>
      </c>
      <c r="O19" s="77">
        <f t="shared" si="1"/>
        <v>105</v>
      </c>
      <c r="P19" s="77">
        <f t="shared" si="2"/>
        <v>195</v>
      </c>
      <c r="Q19" s="78">
        <f t="shared" si="3"/>
        <v>243.74547971768749</v>
      </c>
      <c r="R19" s="78">
        <f>IF(OR(D19="",B19="",V19=""),"",IF(OR(C19="UM",C19="JM",C19="SM",C19="UK",C19="JK",C19="SK"),"",Q19*(IF(ABS(1900-YEAR((V19+1)-D19))&lt;29,0,(VLOOKUP((YEAR(V19)-YEAR(D19)),'Meltzer-Malone'!$A$3:$B$63,2))))))</f>
        <v>288.35090250602428</v>
      </c>
      <c r="S19" s="82"/>
      <c r="T19" s="83"/>
      <c r="U19" s="81">
        <f t="shared" si="4"/>
        <v>1.249976819065064</v>
      </c>
      <c r="V19" s="134">
        <f>R5</f>
        <v>42343</v>
      </c>
      <c r="W19" s="123"/>
      <c r="X19" s="123"/>
    </row>
    <row r="20" spans="1:25" s="12" customFormat="1" ht="19.95" customHeight="1" x14ac:dyDescent="0.25">
      <c r="A20" s="136" t="s">
        <v>89</v>
      </c>
      <c r="B20" s="137">
        <v>118.68</v>
      </c>
      <c r="C20" s="138" t="s">
        <v>121</v>
      </c>
      <c r="D20" s="139">
        <v>32442</v>
      </c>
      <c r="E20" s="140">
        <v>101</v>
      </c>
      <c r="F20" s="141" t="s">
        <v>170</v>
      </c>
      <c r="G20" s="141" t="s">
        <v>53</v>
      </c>
      <c r="H20" s="145">
        <v>115</v>
      </c>
      <c r="I20" s="146">
        <v>120</v>
      </c>
      <c r="J20" s="146">
        <v>-124</v>
      </c>
      <c r="K20" s="145">
        <v>146</v>
      </c>
      <c r="L20" s="122">
        <v>151</v>
      </c>
      <c r="M20" s="122">
        <v>155</v>
      </c>
      <c r="N20" s="77">
        <f t="shared" si="0"/>
        <v>120</v>
      </c>
      <c r="O20" s="77">
        <f t="shared" si="1"/>
        <v>155</v>
      </c>
      <c r="P20" s="77">
        <f t="shared" si="2"/>
        <v>275</v>
      </c>
      <c r="Q20" s="78">
        <f t="shared" si="3"/>
        <v>289.41881733265512</v>
      </c>
      <c r="R20" s="78" t="str">
        <f>IF(OR(D20="",B20="",V20=""),"",IF(OR(C20="UM",C20="JM",C20="SM",C20="UK",C20="JK",C20="SK"),"",Q20*(IF(ABS(1900-YEAR((V20+1)-D20))&lt;29,0,(VLOOKUP((YEAR(V20)-YEAR(D20)),'Meltzer-Malone'!$A$3:$B$63,2))))))</f>
        <v/>
      </c>
      <c r="S20" s="82"/>
      <c r="T20" s="83"/>
      <c r="U20" s="81">
        <f t="shared" si="4"/>
        <v>1.0524320630278368</v>
      </c>
      <c r="V20" s="134">
        <f>R5</f>
        <v>42343</v>
      </c>
      <c r="W20" s="123"/>
      <c r="X20" s="123"/>
      <c r="Y20" s="1"/>
    </row>
    <row r="21" spans="1:25" s="12" customFormat="1" ht="19.95" customHeight="1" x14ac:dyDescent="0.25">
      <c r="A21" s="144">
        <v>94</v>
      </c>
      <c r="B21" s="137">
        <v>92.86</v>
      </c>
      <c r="C21" s="138" t="s">
        <v>131</v>
      </c>
      <c r="D21" s="139">
        <v>34774</v>
      </c>
      <c r="E21" s="156">
        <v>102</v>
      </c>
      <c r="F21" s="157" t="s">
        <v>171</v>
      </c>
      <c r="G21" s="141" t="s">
        <v>64</v>
      </c>
      <c r="H21" s="145">
        <v>129</v>
      </c>
      <c r="I21" s="146">
        <v>-134</v>
      </c>
      <c r="J21" s="146">
        <v>-134</v>
      </c>
      <c r="K21" s="145">
        <v>159</v>
      </c>
      <c r="L21" s="122">
        <v>164</v>
      </c>
      <c r="M21" s="122">
        <v>-167</v>
      </c>
      <c r="N21" s="77">
        <f t="shared" si="0"/>
        <v>129</v>
      </c>
      <c r="O21" s="77">
        <f t="shared" si="1"/>
        <v>164</v>
      </c>
      <c r="P21" s="77">
        <f t="shared" si="2"/>
        <v>293</v>
      </c>
      <c r="Q21" s="78">
        <f t="shared" si="3"/>
        <v>336.0272453694169</v>
      </c>
      <c r="R21" s="78" t="str">
        <f>IF(OR(D21="",B21="",V21=""),"",IF(OR(C21="UM",C21="JM",C21="SM",C21="UK",C21="JK",C21="SK"),"",Q21*(IF(ABS(1900-YEAR((V21+1)-D21))&lt;29,0,(VLOOKUP((YEAR(V21)-YEAR(D21)),'Meltzer-Malone'!$A$3:$B$63,2))))))</f>
        <v/>
      </c>
      <c r="S21" s="82"/>
      <c r="T21" s="83"/>
      <c r="U21" s="81">
        <f t="shared" si="4"/>
        <v>1.1468506667898188</v>
      </c>
      <c r="V21" s="134">
        <f>R5</f>
        <v>42343</v>
      </c>
      <c r="W21" s="123"/>
      <c r="X21" s="123"/>
      <c r="Y21" s="1"/>
    </row>
    <row r="22" spans="1:25" s="12" customFormat="1" ht="19.95" customHeight="1" x14ac:dyDescent="0.25">
      <c r="A22" s="144"/>
      <c r="B22" s="137"/>
      <c r="C22" s="138"/>
      <c r="D22" s="139"/>
      <c r="E22" s="156"/>
      <c r="F22" s="157"/>
      <c r="G22" s="141"/>
      <c r="H22" s="145"/>
      <c r="I22" s="146"/>
      <c r="J22" s="146"/>
      <c r="K22" s="145"/>
      <c r="L22" s="122"/>
      <c r="M22" s="122"/>
      <c r="N22" s="77">
        <f t="shared" si="0"/>
        <v>0</v>
      </c>
      <c r="O22" s="77">
        <f t="shared" si="1"/>
        <v>0</v>
      </c>
      <c r="P22" s="77">
        <f t="shared" si="2"/>
        <v>0</v>
      </c>
      <c r="Q22" s="78" t="str">
        <f t="shared" si="3"/>
        <v/>
      </c>
      <c r="R22" s="78" t="str">
        <f>IF(OR(D22="",B22="",V22=""),"",IF(OR(C22="UM",C22="JM",C22="SM",C22="UK",C22="JK",C22="SK"),"",Q22*(IF(ABS(1900-YEAR((V22+1)-D22))&lt;29,0,(VLOOKUP((YEAR(V22)-YEAR(D22)),'Meltzer-Malone'!$A$3:$B$63,2))))))</f>
        <v/>
      </c>
      <c r="S22" s="82"/>
      <c r="T22" s="83"/>
      <c r="U22" s="81" t="str">
        <f t="shared" si="4"/>
        <v/>
      </c>
      <c r="V22" s="134">
        <f>R5</f>
        <v>42343</v>
      </c>
      <c r="W22" s="123"/>
      <c r="X22" s="123"/>
      <c r="Y22" s="1"/>
    </row>
    <row r="23" spans="1:25" s="12" customFormat="1" ht="19.95" customHeight="1" x14ac:dyDescent="0.25">
      <c r="A23" s="114"/>
      <c r="B23" s="115"/>
      <c r="C23" s="116"/>
      <c r="D23" s="117"/>
      <c r="E23" s="118"/>
      <c r="F23" s="119"/>
      <c r="G23" s="120"/>
      <c r="H23" s="124"/>
      <c r="I23" s="125"/>
      <c r="J23" s="126"/>
      <c r="K23" s="121"/>
      <c r="L23" s="122"/>
      <c r="M23" s="122"/>
      <c r="N23" s="77">
        <f t="shared" si="0"/>
        <v>0</v>
      </c>
      <c r="O23" s="77">
        <f t="shared" si="1"/>
        <v>0</v>
      </c>
      <c r="P23" s="77">
        <f t="shared" si="2"/>
        <v>0</v>
      </c>
      <c r="Q23" s="78" t="str">
        <f t="shared" si="3"/>
        <v/>
      </c>
      <c r="R23" s="78" t="str">
        <f>IF(OR(D23="",B23="",V23=""),"",IF(OR(C23="UM",C23="JM",C23="SM",C23="UK",C23="JK",C23="SK"),"",Q23*(IF(ABS(1900-YEAR((V23+1)-D23))&lt;29,0,(VLOOKUP((YEAR(V23)-YEAR(D23)),'Meltzer-Malone'!$A$3:$B$63,2))))))</f>
        <v/>
      </c>
      <c r="S23" s="82"/>
      <c r="T23" s="83"/>
      <c r="U23" s="81" t="str">
        <f t="shared" si="4"/>
        <v/>
      </c>
      <c r="V23" s="134">
        <f>R5</f>
        <v>42343</v>
      </c>
      <c r="W23" s="123"/>
      <c r="X23" s="123"/>
      <c r="Y23" s="1"/>
    </row>
    <row r="24" spans="1:25" s="12" customFormat="1" ht="19.95" customHeight="1" x14ac:dyDescent="0.25">
      <c r="A24" s="128"/>
      <c r="B24" s="91"/>
      <c r="C24" s="116"/>
      <c r="D24" s="84"/>
      <c r="E24" s="85"/>
      <c r="F24" s="86"/>
      <c r="G24" s="87"/>
      <c r="H24" s="129"/>
      <c r="I24" s="130"/>
      <c r="J24" s="131"/>
      <c r="K24" s="121"/>
      <c r="L24" s="122"/>
      <c r="M24" s="122"/>
      <c r="N24" s="77">
        <f t="shared" si="0"/>
        <v>0</v>
      </c>
      <c r="O24" s="77">
        <f t="shared" si="1"/>
        <v>0</v>
      </c>
      <c r="P24" s="88">
        <f>IF(N24=0,0,IF(O24=0,0,SUM(N24:O24)))</f>
        <v>0</v>
      </c>
      <c r="Q24" s="78" t="str">
        <f t="shared" si="3"/>
        <v/>
      </c>
      <c r="R24" s="78" t="str">
        <f>IF(OR(D24="",B24="",V24=""),"",IF(OR(C24="UM",C24="JM",C24="SM",C24="UK",C24="JK",C24="SK"),"",Q24*(IF(ABS(1900-YEAR((V24+1)-D24))&lt;29,0,(VLOOKUP((YEAR(V24)-YEAR(D24)),'Meltzer-Malone'!$A$3:$B$63,2))))))</f>
        <v/>
      </c>
      <c r="S24" s="89"/>
      <c r="T24" s="90"/>
      <c r="U24" s="81" t="str">
        <f t="shared" si="4"/>
        <v/>
      </c>
      <c r="V24" s="134">
        <f>R5</f>
        <v>42343</v>
      </c>
      <c r="W24" s="123"/>
      <c r="X24" s="123"/>
      <c r="Y24" s="1"/>
    </row>
    <row r="25" spans="1:25" s="8" customFormat="1" ht="9" customHeight="1" x14ac:dyDescent="0.25">
      <c r="A25" s="15"/>
      <c r="B25" s="16"/>
      <c r="C25" s="17"/>
      <c r="D25" s="18"/>
      <c r="E25" s="18"/>
      <c r="F25" s="15"/>
      <c r="G25" s="15"/>
      <c r="H25" s="70"/>
      <c r="I25" s="71"/>
      <c r="J25" s="70"/>
      <c r="K25" s="70"/>
      <c r="L25" s="70"/>
      <c r="M25" s="70"/>
      <c r="N25" s="17"/>
      <c r="O25" s="17"/>
      <c r="P25" s="17"/>
      <c r="Q25" s="72"/>
      <c r="R25" s="72"/>
      <c r="S25" s="73"/>
      <c r="T25" s="9"/>
      <c r="U25" s="10"/>
    </row>
    <row r="26" spans="1:25" customFormat="1" ht="12.6" x14ac:dyDescent="0.25">
      <c r="H26" s="63"/>
      <c r="I26" s="74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25" s="7" customFormat="1" ht="13.8" x14ac:dyDescent="0.25">
      <c r="A27" s="7" t="s">
        <v>17</v>
      </c>
      <c r="B27"/>
      <c r="C27" s="210" t="s">
        <v>69</v>
      </c>
      <c r="D27" s="210"/>
      <c r="E27" s="210"/>
      <c r="F27" s="210"/>
      <c r="G27" s="49" t="s">
        <v>32</v>
      </c>
      <c r="H27" s="50">
        <v>1</v>
      </c>
      <c r="I27" s="203" t="s">
        <v>80</v>
      </c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</row>
    <row r="28" spans="1:25" s="7" customFormat="1" ht="13.8" x14ac:dyDescent="0.25">
      <c r="B28"/>
      <c r="C28" s="208"/>
      <c r="D28" s="208"/>
      <c r="E28" s="208"/>
      <c r="F28" s="208"/>
      <c r="G28" s="51" t="s">
        <v>20</v>
      </c>
      <c r="H28" s="50">
        <v>2</v>
      </c>
      <c r="I28" s="203" t="s">
        <v>84</v>
      </c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</row>
    <row r="29" spans="1:25" s="7" customFormat="1" ht="13.8" x14ac:dyDescent="0.25">
      <c r="A29" s="52" t="s">
        <v>33</v>
      </c>
      <c r="B29"/>
      <c r="C29" s="210"/>
      <c r="D29" s="210"/>
      <c r="E29" s="210"/>
      <c r="F29" s="210"/>
      <c r="G29" s="53"/>
      <c r="H29" s="50">
        <v>3</v>
      </c>
      <c r="I29" s="203" t="s">
        <v>70</v>
      </c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</row>
    <row r="30" spans="1:25" ht="13.8" x14ac:dyDescent="0.25">
      <c r="A30" s="6"/>
      <c r="B30"/>
      <c r="C30" s="210"/>
      <c r="D30" s="210"/>
      <c r="E30" s="210"/>
      <c r="F30" s="210"/>
      <c r="G30" s="34"/>
      <c r="H30" s="32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</row>
    <row r="31" spans="1:25" ht="13.8" x14ac:dyDescent="0.25">
      <c r="A31" s="7"/>
      <c r="B31"/>
      <c r="C31" s="210"/>
      <c r="D31" s="210"/>
      <c r="E31" s="210"/>
      <c r="F31" s="210"/>
      <c r="G31" s="55" t="s">
        <v>34</v>
      </c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</row>
    <row r="32" spans="1:25" ht="13.8" x14ac:dyDescent="0.25">
      <c r="C32" s="38"/>
      <c r="D32" s="33"/>
      <c r="E32" s="33"/>
      <c r="F32" s="34"/>
      <c r="G32" s="55" t="s">
        <v>35</v>
      </c>
      <c r="H32" s="202" t="s">
        <v>81</v>
      </c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</row>
    <row r="33" spans="1:20" ht="13.8" x14ac:dyDescent="0.25">
      <c r="A33" s="7" t="s">
        <v>18</v>
      </c>
      <c r="B33"/>
      <c r="C33" s="210" t="s">
        <v>78</v>
      </c>
      <c r="D33" s="210"/>
      <c r="E33" s="210"/>
      <c r="F33" s="210"/>
      <c r="G33" s="55" t="s">
        <v>36</v>
      </c>
      <c r="H33" s="202" t="s">
        <v>71</v>
      </c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</row>
    <row r="34" spans="1:20" ht="13.8" x14ac:dyDescent="0.25">
      <c r="C34" s="210"/>
      <c r="D34" s="210"/>
      <c r="E34" s="210"/>
      <c r="F34" s="210"/>
      <c r="G34" s="55"/>
      <c r="H34" s="31"/>
      <c r="I34" s="58"/>
    </row>
    <row r="35" spans="1:20" ht="13.8" x14ac:dyDescent="0.25">
      <c r="A35" s="50" t="s">
        <v>37</v>
      </c>
      <c r="B35" s="59"/>
      <c r="C35" s="210" t="s">
        <v>77</v>
      </c>
      <c r="D35" s="210"/>
      <c r="E35" s="210"/>
      <c r="F35" s="210"/>
      <c r="G35" s="55" t="s">
        <v>22</v>
      </c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</row>
    <row r="36" spans="1:20" ht="13.8" x14ac:dyDescent="0.25">
      <c r="C36" s="210"/>
      <c r="D36" s="210"/>
      <c r="E36" s="210"/>
      <c r="F36" s="210"/>
      <c r="G36" s="55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</row>
    <row r="37" spans="1:20" ht="13.8" x14ac:dyDescent="0.25">
      <c r="A37" s="59" t="s">
        <v>21</v>
      </c>
      <c r="B37" s="59"/>
      <c r="C37" s="35" t="s">
        <v>48</v>
      </c>
      <c r="D37" s="36"/>
      <c r="E37" s="36"/>
      <c r="F37" s="37"/>
      <c r="G37" s="5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</row>
    <row r="38" spans="1:20" ht="13.8" x14ac:dyDescent="0.25">
      <c r="A38" s="60"/>
      <c r="B38" s="60"/>
      <c r="C38" s="61"/>
      <c r="D38" s="33"/>
      <c r="E38" s="33"/>
      <c r="F38" s="34"/>
      <c r="G38" s="5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</row>
    <row r="39" spans="1:20" ht="13.8" x14ac:dyDescent="0.25">
      <c r="C39" s="3"/>
      <c r="D39" s="4"/>
      <c r="E39" s="4"/>
      <c r="F39" s="5"/>
      <c r="G39" s="5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</row>
    <row r="40" spans="1:20" x14ac:dyDescent="0.25">
      <c r="H40" s="75"/>
      <c r="I40" s="57"/>
    </row>
  </sheetData>
  <mergeCells count="26"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C33:F33"/>
    <mergeCell ref="C34:F34"/>
    <mergeCell ref="C35:F35"/>
    <mergeCell ref="C36:F36"/>
    <mergeCell ref="I27:T27"/>
    <mergeCell ref="I28:T28"/>
    <mergeCell ref="I29:T29"/>
    <mergeCell ref="I30:T30"/>
    <mergeCell ref="H31:T31"/>
    <mergeCell ref="H32:T32"/>
    <mergeCell ref="H33:T33"/>
    <mergeCell ref="H35:T35"/>
    <mergeCell ref="H36:T36"/>
    <mergeCell ref="H37:T37"/>
    <mergeCell ref="H38:T38"/>
    <mergeCell ref="H39:T39"/>
  </mergeCells>
  <phoneticPr fontId="0" type="noConversion"/>
  <conditionalFormatting sqref="H9:M11 H12:L22 H24:L24 L23 M12:M24">
    <cfRule type="cellIs" dxfId="9" priority="3" stopIfTrue="1" operator="between">
      <formula>1</formula>
      <formula>300</formula>
    </cfRule>
    <cfRule type="cellIs" dxfId="8" priority="4" stopIfTrue="1" operator="lessThanOrEqual">
      <formula>0</formula>
    </cfRule>
  </conditionalFormatting>
  <conditionalFormatting sqref="H23:K23">
    <cfRule type="cellIs" dxfId="7" priority="1" stopIfTrue="1" operator="between">
      <formula>1</formula>
      <formula>300</formula>
    </cfRule>
    <cfRule type="cellIs" dxfId="6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3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g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autoPageBreaks="0" fitToPage="1"/>
  </sheetPr>
  <dimension ref="A1:Y40"/>
  <sheetViews>
    <sheetView showGridLines="0" showRowColHeaders="0" showZeros="0" showOutlineSymbols="0" zoomScaleNormal="100" zoomScaleSheetLayoutView="75" workbookViewId="0">
      <selection activeCell="F22" sqref="F22"/>
    </sheetView>
  </sheetViews>
  <sheetFormatPr baseColWidth="10" defaultColWidth="9.21875" defaultRowHeight="13.2" x14ac:dyDescent="0.25"/>
  <cols>
    <col min="1" max="1" width="6.44140625" style="2" customWidth="1"/>
    <col min="2" max="2" width="8.5546875" style="2" customWidth="1"/>
    <col min="3" max="3" width="6.44140625" style="62" customWidth="1"/>
    <col min="4" max="4" width="10.5546875" style="2" customWidth="1"/>
    <col min="5" max="5" width="4.5546875" style="2" customWidth="1"/>
    <col min="6" max="6" width="27.5546875" style="6" customWidth="1"/>
    <col min="7" max="7" width="20.44140625" style="6" customWidth="1"/>
    <col min="8" max="8" width="7.21875" style="2" customWidth="1"/>
    <col min="9" max="9" width="7.21875" style="56" customWidth="1"/>
    <col min="10" max="13" width="7.21875" style="2" customWidth="1"/>
    <col min="14" max="16" width="7.5546875" style="2" customWidth="1"/>
    <col min="17" max="18" width="10.5546875" style="54" customWidth="1"/>
    <col min="19" max="19" width="5.5546875" style="54" customWidth="1"/>
    <col min="20" max="20" width="5.5546875" style="5" customWidth="1"/>
    <col min="21" max="21" width="14.21875" style="5" customWidth="1"/>
    <col min="22" max="22" width="0" style="5" hidden="1" customWidth="1"/>
    <col min="23" max="16384" width="9.21875" style="5"/>
  </cols>
  <sheetData>
    <row r="1" spans="1:24" ht="53.25" customHeight="1" x14ac:dyDescent="1.05">
      <c r="F1" s="204" t="s">
        <v>46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T1" s="54"/>
    </row>
    <row r="2" spans="1:24" ht="24.75" customHeight="1" x14ac:dyDescent="0.65">
      <c r="F2" s="205" t="s">
        <v>40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T2" s="54"/>
    </row>
    <row r="3" spans="1:24" x14ac:dyDescent="0.25">
      <c r="T3" s="54"/>
    </row>
    <row r="4" spans="1:24" ht="12" customHeight="1" x14ac:dyDescent="0.25">
      <c r="T4" s="54"/>
    </row>
    <row r="5" spans="1:24" s="7" customFormat="1" ht="15" customHeight="1" x14ac:dyDescent="0.3">
      <c r="A5" s="63"/>
      <c r="B5" s="109" t="s">
        <v>26</v>
      </c>
      <c r="C5" s="206" t="s">
        <v>52</v>
      </c>
      <c r="D5" s="206"/>
      <c r="E5" s="206"/>
      <c r="F5" s="206"/>
      <c r="G5" s="110" t="s">
        <v>0</v>
      </c>
      <c r="H5" s="207" t="s">
        <v>53</v>
      </c>
      <c r="I5" s="207"/>
      <c r="J5" s="207"/>
      <c r="K5" s="207"/>
      <c r="L5" s="109" t="s">
        <v>1</v>
      </c>
      <c r="M5" s="209" t="s">
        <v>54</v>
      </c>
      <c r="N5" s="209"/>
      <c r="O5" s="209"/>
      <c r="P5" s="209"/>
      <c r="Q5" s="109" t="s">
        <v>2</v>
      </c>
      <c r="R5" s="135">
        <v>42343</v>
      </c>
      <c r="S5" s="111" t="s">
        <v>25</v>
      </c>
      <c r="T5" s="112">
        <v>9</v>
      </c>
    </row>
    <row r="6" spans="1:24" x14ac:dyDescent="0.25">
      <c r="T6" s="54"/>
    </row>
    <row r="7" spans="1:24" s="1" customFormat="1" x14ac:dyDescent="0.25">
      <c r="A7" s="27" t="s">
        <v>3</v>
      </c>
      <c r="B7" s="19" t="s">
        <v>4</v>
      </c>
      <c r="C7" s="64" t="s">
        <v>41</v>
      </c>
      <c r="D7" s="19" t="s">
        <v>5</v>
      </c>
      <c r="E7" s="19" t="s">
        <v>30</v>
      </c>
      <c r="F7" s="19" t="s">
        <v>6</v>
      </c>
      <c r="G7" s="19" t="s">
        <v>7</v>
      </c>
      <c r="H7" s="19"/>
      <c r="I7" s="65" t="s">
        <v>8</v>
      </c>
      <c r="J7" s="14"/>
      <c r="K7" s="19"/>
      <c r="L7" s="14" t="s">
        <v>9</v>
      </c>
      <c r="M7" s="14"/>
      <c r="N7" s="66" t="s">
        <v>42</v>
      </c>
      <c r="O7" s="14"/>
      <c r="P7" s="19" t="s">
        <v>10</v>
      </c>
      <c r="Q7" s="22" t="s">
        <v>11</v>
      </c>
      <c r="R7" s="113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25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31</v>
      </c>
      <c r="F8" s="20"/>
      <c r="G8" s="20"/>
      <c r="H8" s="25">
        <v>1</v>
      </c>
      <c r="I8" s="67">
        <v>2</v>
      </c>
      <c r="J8" s="24">
        <v>3</v>
      </c>
      <c r="K8" s="25">
        <v>1</v>
      </c>
      <c r="L8" s="26">
        <v>2</v>
      </c>
      <c r="M8" s="24">
        <v>3</v>
      </c>
      <c r="N8" s="68" t="s">
        <v>43</v>
      </c>
      <c r="O8" s="69"/>
      <c r="P8" s="20" t="s">
        <v>16</v>
      </c>
      <c r="Q8" s="23"/>
      <c r="R8" s="23" t="s">
        <v>47</v>
      </c>
      <c r="S8" s="23"/>
      <c r="T8" s="30"/>
      <c r="U8" s="30"/>
    </row>
    <row r="9" spans="1:24" s="12" customFormat="1" ht="19.95" customHeight="1" x14ac:dyDescent="0.25">
      <c r="A9" s="147">
        <v>85</v>
      </c>
      <c r="B9" s="148">
        <v>77.260000000000005</v>
      </c>
      <c r="C9" s="149" t="s">
        <v>121</v>
      </c>
      <c r="D9" s="150">
        <v>30532</v>
      </c>
      <c r="E9" s="151">
        <v>111</v>
      </c>
      <c r="F9" s="152" t="s">
        <v>172</v>
      </c>
      <c r="G9" s="152" t="s">
        <v>53</v>
      </c>
      <c r="H9" s="158">
        <v>100</v>
      </c>
      <c r="I9" s="159">
        <v>107</v>
      </c>
      <c r="J9" s="159">
        <v>113</v>
      </c>
      <c r="K9" s="158">
        <v>140</v>
      </c>
      <c r="L9" s="122">
        <v>146</v>
      </c>
      <c r="M9" s="122">
        <v>-150</v>
      </c>
      <c r="N9" s="77">
        <f t="shared" ref="N9:N24" si="0">IF(MAX(H9:J9)&lt;0,0,TRUNC(MAX(H9:J9)/1)*1)</f>
        <v>113</v>
      </c>
      <c r="O9" s="77">
        <f t="shared" ref="O9:O24" si="1">IF(MAX(K9:M9)&lt;0,0,TRUNC(MAX(K9:M9)/1)*1)</f>
        <v>146</v>
      </c>
      <c r="P9" s="77">
        <f t="shared" ref="P9:P23" si="2">IF(N9=0,0,IF(O9=0,0,SUM(N9:O9)))</f>
        <v>259</v>
      </c>
      <c r="Q9" s="78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325.54145633565309</v>
      </c>
      <c r="R9" s="78" t="str">
        <f>IF(OR(D9="",B9="",V9=""),"",IF(OR(C9="UM",C9="JM",C9="SM",C9="UK",C9="JK",C9="SK"),"",Q9*(IF(ABS(1900-YEAR((V9+1)-D9))&lt;29,0,(VLOOKUP((YEAR(V9)-YEAR(D9)),'Meltzer-Malone'!$A$3:$B$63,2))))))</f>
        <v/>
      </c>
      <c r="S9" s="79"/>
      <c r="T9" s="80"/>
      <c r="U9" s="81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1.2569168198287763</v>
      </c>
      <c r="V9" s="134">
        <f>R5</f>
        <v>42343</v>
      </c>
      <c r="W9" s="123"/>
      <c r="X9" s="123"/>
    </row>
    <row r="10" spans="1:24" s="12" customFormat="1" ht="19.95" customHeight="1" x14ac:dyDescent="0.25">
      <c r="A10" s="136">
        <v>75</v>
      </c>
      <c r="B10" s="137">
        <v>69.040000000000006</v>
      </c>
      <c r="C10" s="138" t="s">
        <v>145</v>
      </c>
      <c r="D10" s="139">
        <v>30112</v>
      </c>
      <c r="E10" s="140">
        <v>112</v>
      </c>
      <c r="F10" s="166" t="s">
        <v>173</v>
      </c>
      <c r="G10" s="141" t="s">
        <v>164</v>
      </c>
      <c r="H10" s="145">
        <v>85</v>
      </c>
      <c r="I10" s="146">
        <v>90</v>
      </c>
      <c r="J10" s="146">
        <v>95</v>
      </c>
      <c r="K10" s="145">
        <v>105</v>
      </c>
      <c r="L10" s="122">
        <v>115</v>
      </c>
      <c r="M10" s="122">
        <v>120</v>
      </c>
      <c r="N10" s="77">
        <f t="shared" si="0"/>
        <v>95</v>
      </c>
      <c r="O10" s="77">
        <f t="shared" si="1"/>
        <v>120</v>
      </c>
      <c r="P10" s="77">
        <f t="shared" si="2"/>
        <v>215</v>
      </c>
      <c r="Q10" s="78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269.70202074391221</v>
      </c>
      <c r="R10" s="78" t="str">
        <f>IF(OR(D10="",B10="",V10=""),"",IF(OR(C10="UM",C10="JM",C10="SM",C10="UK",C10="JK",C10="SK"),"",Q10*(IF(ABS(1900-YEAR((V10+1)-D10))&lt;29,0,(VLOOKUP((YEAR(V10)-YEAR(D10)),'Meltzer-Malone'!$A$3:$B$63,2))))))</f>
        <v/>
      </c>
      <c r="S10" s="82"/>
      <c r="T10" s="83"/>
      <c r="U10" s="81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1.2544280034600568</v>
      </c>
      <c r="V10" s="134">
        <f>R5</f>
        <v>42343</v>
      </c>
      <c r="W10" s="123"/>
      <c r="X10" s="123"/>
    </row>
    <row r="11" spans="1:24" s="12" customFormat="1" ht="19.95" customHeight="1" x14ac:dyDescent="0.25">
      <c r="A11" s="136" t="s">
        <v>89</v>
      </c>
      <c r="B11" s="137">
        <v>107.25</v>
      </c>
      <c r="C11" s="138" t="s">
        <v>90</v>
      </c>
      <c r="D11" s="139">
        <v>27849</v>
      </c>
      <c r="E11" s="140">
        <v>113</v>
      </c>
      <c r="F11" s="141" t="s">
        <v>128</v>
      </c>
      <c r="G11" s="141" t="s">
        <v>57</v>
      </c>
      <c r="H11" s="145">
        <v>117</v>
      </c>
      <c r="I11" s="146">
        <v>-120</v>
      </c>
      <c r="J11" s="146">
        <v>-120</v>
      </c>
      <c r="K11" s="145">
        <v>160</v>
      </c>
      <c r="L11" s="122">
        <v>165</v>
      </c>
      <c r="M11" s="122">
        <v>-170</v>
      </c>
      <c r="N11" s="77">
        <f t="shared" si="0"/>
        <v>117</v>
      </c>
      <c r="O11" s="77">
        <f t="shared" si="1"/>
        <v>165</v>
      </c>
      <c r="P11" s="77">
        <f t="shared" si="2"/>
        <v>282</v>
      </c>
      <c r="Q11" s="78">
        <f t="shared" si="3"/>
        <v>305.95595130766549</v>
      </c>
      <c r="R11" s="78">
        <f>IF(OR(D11="",B11="",V11=""),"",IF(OR(C11="UM",C11="JM",C11="SM",C11="UK",C11="JK",C11="SK"),"",Q11*(IF(ABS(1900-YEAR((V11+1)-D11))&lt;29,0,(VLOOKUP((YEAR(V11)-YEAR(D11)),'Meltzer-Malone'!$A$3:$B$63,2))))))</f>
        <v>344.20044522112369</v>
      </c>
      <c r="S11" s="82"/>
      <c r="T11" s="83"/>
      <c r="U11" s="81">
        <f t="shared" si="4"/>
        <v>1.0849501819420762</v>
      </c>
      <c r="V11" s="134">
        <f>R5</f>
        <v>42343</v>
      </c>
      <c r="W11" s="123"/>
      <c r="X11" s="123"/>
    </row>
    <row r="12" spans="1:24" s="12" customFormat="1" ht="19.95" customHeight="1" x14ac:dyDescent="0.25">
      <c r="A12" s="136" t="s">
        <v>89</v>
      </c>
      <c r="B12" s="137">
        <v>133.28</v>
      </c>
      <c r="C12" s="138" t="s">
        <v>121</v>
      </c>
      <c r="D12" s="139">
        <v>33062</v>
      </c>
      <c r="E12" s="140">
        <v>114</v>
      </c>
      <c r="F12" s="141" t="s">
        <v>174</v>
      </c>
      <c r="G12" s="141" t="s">
        <v>64</v>
      </c>
      <c r="H12" s="145">
        <v>150</v>
      </c>
      <c r="I12" s="146">
        <v>154</v>
      </c>
      <c r="J12" s="146">
        <v>-157</v>
      </c>
      <c r="K12" s="145">
        <v>175</v>
      </c>
      <c r="L12" s="127">
        <v>181</v>
      </c>
      <c r="M12" s="122">
        <v>185</v>
      </c>
      <c r="N12" s="77">
        <f t="shared" si="0"/>
        <v>154</v>
      </c>
      <c r="O12" s="77">
        <f t="shared" si="1"/>
        <v>185</v>
      </c>
      <c r="P12" s="77">
        <f t="shared" si="2"/>
        <v>339</v>
      </c>
      <c r="Q12" s="78">
        <f t="shared" si="3"/>
        <v>347.560053494275</v>
      </c>
      <c r="R12" s="78" t="str">
        <f>IF(OR(D12="",B12="",V12=""),"",IF(OR(C12="UM",C12="JM",C12="SM",C12="UK",C12="JK",C12="SK"),"",Q12*(IF(ABS(1900-YEAR((V12+1)-D12))&lt;29,0,(VLOOKUP((YEAR(V12)-YEAR(D12)),'Meltzer-Malone'!$A$3:$B$63,2))))))</f>
        <v/>
      </c>
      <c r="S12" s="82"/>
      <c r="T12" s="83" t="s">
        <v>20</v>
      </c>
      <c r="U12" s="81">
        <f t="shared" si="4"/>
        <v>1.0252508952633481</v>
      </c>
      <c r="V12" s="134">
        <f>R5</f>
        <v>42343</v>
      </c>
      <c r="W12" s="123"/>
      <c r="X12" s="123"/>
    </row>
    <row r="13" spans="1:24" s="12" customFormat="1" ht="19.95" customHeight="1" x14ac:dyDescent="0.25">
      <c r="A13" s="144"/>
      <c r="B13" s="137"/>
      <c r="C13" s="138"/>
      <c r="D13" s="139"/>
      <c r="E13" s="140"/>
      <c r="F13" s="141"/>
      <c r="G13" s="141"/>
      <c r="H13" s="155"/>
      <c r="I13" s="143"/>
      <c r="J13" s="143"/>
      <c r="K13" s="155"/>
      <c r="L13" s="122"/>
      <c r="M13" s="122"/>
      <c r="N13" s="77">
        <f t="shared" si="0"/>
        <v>0</v>
      </c>
      <c r="O13" s="77">
        <f t="shared" si="1"/>
        <v>0</v>
      </c>
      <c r="P13" s="77">
        <f t="shared" si="2"/>
        <v>0</v>
      </c>
      <c r="Q13" s="78" t="str">
        <f t="shared" si="3"/>
        <v/>
      </c>
      <c r="R13" s="78" t="str">
        <f>IF(OR(D13="",B13="",V13=""),"",IF(OR(C13="UM",C13="JM",C13="SM",C13="UK",C13="JK",C13="SK"),"",Q13*(IF(ABS(1900-YEAR((V13+1)-D13))&lt;29,0,(VLOOKUP((YEAR(V13)-YEAR(D13)),'Meltzer-Malone'!$A$3:$B$63,2))))))</f>
        <v/>
      </c>
      <c r="S13" s="82"/>
      <c r="T13" s="83" t="s">
        <v>20</v>
      </c>
      <c r="U13" s="81" t="str">
        <f t="shared" si="4"/>
        <v/>
      </c>
      <c r="V13" s="134">
        <f>R5</f>
        <v>42343</v>
      </c>
      <c r="W13" s="123"/>
      <c r="X13" s="123"/>
    </row>
    <row r="14" spans="1:24" s="12" customFormat="1" ht="19.95" customHeight="1" x14ac:dyDescent="0.25">
      <c r="A14" s="144">
        <v>85</v>
      </c>
      <c r="B14" s="137">
        <v>79.33</v>
      </c>
      <c r="C14" s="138" t="s">
        <v>131</v>
      </c>
      <c r="D14" s="139">
        <v>34704</v>
      </c>
      <c r="E14" s="140">
        <v>115</v>
      </c>
      <c r="F14" s="141" t="s">
        <v>175</v>
      </c>
      <c r="G14" s="141" t="s">
        <v>164</v>
      </c>
      <c r="H14" s="145">
        <v>110</v>
      </c>
      <c r="I14" s="146">
        <v>-115</v>
      </c>
      <c r="J14" s="146">
        <v>115</v>
      </c>
      <c r="K14" s="145">
        <v>130</v>
      </c>
      <c r="L14" s="177" t="s">
        <v>129</v>
      </c>
      <c r="M14" s="177" t="s">
        <v>129</v>
      </c>
      <c r="N14" s="77">
        <f t="shared" si="0"/>
        <v>115</v>
      </c>
      <c r="O14" s="77">
        <f t="shared" si="1"/>
        <v>130</v>
      </c>
      <c r="P14" s="77">
        <f t="shared" si="2"/>
        <v>245</v>
      </c>
      <c r="Q14" s="78">
        <f t="shared" si="3"/>
        <v>303.47796530192568</v>
      </c>
      <c r="R14" s="78" t="str">
        <f>IF(OR(D14="",B14="",V14=""),"",IF(OR(C14="UM",C14="JM",C14="SM",C14="UK",C14="JK",C14="SK"),"",Q14*(IF(ABS(1900-YEAR((V14+1)-D14))&lt;29,0,(VLOOKUP((YEAR(V14)-YEAR(D14)),'Meltzer-Malone'!$A$3:$B$63,2))))))</f>
        <v/>
      </c>
      <c r="S14" s="82"/>
      <c r="T14" s="83" t="s">
        <v>20</v>
      </c>
      <c r="U14" s="81">
        <f t="shared" si="4"/>
        <v>1.2386855726609212</v>
      </c>
      <c r="V14" s="134">
        <f>R5</f>
        <v>42343</v>
      </c>
      <c r="W14" s="123"/>
      <c r="X14" s="123"/>
    </row>
    <row r="15" spans="1:24" s="12" customFormat="1" ht="19.95" customHeight="1" x14ac:dyDescent="0.25">
      <c r="A15" s="144">
        <v>105</v>
      </c>
      <c r="B15" s="137">
        <v>94.14</v>
      </c>
      <c r="C15" s="138" t="s">
        <v>121</v>
      </c>
      <c r="D15" s="139">
        <v>33365</v>
      </c>
      <c r="E15" s="140">
        <v>116</v>
      </c>
      <c r="F15" s="141" t="s">
        <v>176</v>
      </c>
      <c r="G15" s="141" t="s">
        <v>57</v>
      </c>
      <c r="H15" s="145">
        <v>-108</v>
      </c>
      <c r="I15" s="146">
        <v>110</v>
      </c>
      <c r="J15" s="146">
        <v>116</v>
      </c>
      <c r="K15" s="145">
        <v>140</v>
      </c>
      <c r="L15" s="122">
        <v>148</v>
      </c>
      <c r="M15" s="122">
        <v>154</v>
      </c>
      <c r="N15" s="77">
        <f t="shared" si="0"/>
        <v>116</v>
      </c>
      <c r="O15" s="77">
        <f t="shared" si="1"/>
        <v>154</v>
      </c>
      <c r="P15" s="77">
        <f t="shared" si="2"/>
        <v>270</v>
      </c>
      <c r="Q15" s="78">
        <f t="shared" si="3"/>
        <v>307.83175197441722</v>
      </c>
      <c r="R15" s="78" t="str">
        <f>IF(OR(D15="",B15="",V15=""),"",IF(OR(C15="UM",C15="JM",C15="SM",C15="UK",C15="JK",C15="SK"),"",Q15*(IF(ABS(1900-YEAR((V15+1)-D15))&lt;29,0,(VLOOKUP((YEAR(V15)-YEAR(D15)),'Meltzer-Malone'!$A$3:$B$63,2))))))</f>
        <v/>
      </c>
      <c r="S15" s="82"/>
      <c r="T15" s="83"/>
      <c r="U15" s="81">
        <f t="shared" si="4"/>
        <v>1.1401175999052489</v>
      </c>
      <c r="V15" s="134">
        <f>R5</f>
        <v>42343</v>
      </c>
      <c r="W15" s="123"/>
      <c r="X15" s="123"/>
    </row>
    <row r="16" spans="1:24" s="12" customFormat="1" ht="19.95" customHeight="1" x14ac:dyDescent="0.25">
      <c r="A16" s="144">
        <v>105</v>
      </c>
      <c r="B16" s="137">
        <v>104.41</v>
      </c>
      <c r="C16" s="138" t="s">
        <v>121</v>
      </c>
      <c r="D16" s="139">
        <v>33929</v>
      </c>
      <c r="E16" s="140">
        <v>117</v>
      </c>
      <c r="F16" s="141" t="s">
        <v>177</v>
      </c>
      <c r="G16" s="141" t="s">
        <v>64</v>
      </c>
      <c r="H16" s="145">
        <v>-135</v>
      </c>
      <c r="I16" s="146">
        <v>135</v>
      </c>
      <c r="J16" s="146">
        <v>-140</v>
      </c>
      <c r="K16" s="145">
        <v>175</v>
      </c>
      <c r="L16" s="122">
        <v>180</v>
      </c>
      <c r="M16" s="122">
        <v>-186</v>
      </c>
      <c r="N16" s="77">
        <f t="shared" si="0"/>
        <v>135</v>
      </c>
      <c r="O16" s="77">
        <f t="shared" si="1"/>
        <v>180</v>
      </c>
      <c r="P16" s="77">
        <f t="shared" si="2"/>
        <v>315</v>
      </c>
      <c r="Q16" s="78">
        <f t="shared" si="3"/>
        <v>344.93538359134999</v>
      </c>
      <c r="R16" s="78" t="str">
        <f>IF(OR(D16="",B16="",V16=""),"",IF(OR(C16="UM",C16="JM",C16="SM",C16="UK",C16="JK",C16="SK"),"",Q16*(IF(ABS(1900-YEAR((V16+1)-D16))&lt;29,0,(VLOOKUP((YEAR(V16)-YEAR(D16)),'Meltzer-Malone'!$A$3:$B$63,2))))))</f>
        <v/>
      </c>
      <c r="S16" s="82"/>
      <c r="T16" s="83"/>
      <c r="U16" s="81">
        <f t="shared" si="4"/>
        <v>1.0950329637820635</v>
      </c>
      <c r="V16" s="134">
        <f>R5</f>
        <v>42343</v>
      </c>
      <c r="W16" s="123"/>
      <c r="X16" s="123"/>
    </row>
    <row r="17" spans="1:25" s="12" customFormat="1" ht="19.95" customHeight="1" x14ac:dyDescent="0.25">
      <c r="A17" s="147">
        <v>105</v>
      </c>
      <c r="B17" s="148">
        <v>98.47</v>
      </c>
      <c r="C17" s="149" t="s">
        <v>121</v>
      </c>
      <c r="D17" s="150">
        <v>34083</v>
      </c>
      <c r="E17" s="151">
        <v>118</v>
      </c>
      <c r="F17" s="152" t="s">
        <v>178</v>
      </c>
      <c r="G17" s="152" t="s">
        <v>53</v>
      </c>
      <c r="H17" s="158">
        <v>138</v>
      </c>
      <c r="I17" s="159">
        <v>143</v>
      </c>
      <c r="J17" s="159">
        <v>-146</v>
      </c>
      <c r="K17" s="158">
        <v>163</v>
      </c>
      <c r="L17" s="122">
        <v>168</v>
      </c>
      <c r="M17" s="122">
        <v>171</v>
      </c>
      <c r="N17" s="77">
        <f t="shared" si="0"/>
        <v>143</v>
      </c>
      <c r="O17" s="77">
        <f t="shared" si="1"/>
        <v>171</v>
      </c>
      <c r="P17" s="77">
        <f t="shared" si="2"/>
        <v>314</v>
      </c>
      <c r="Q17" s="78">
        <f t="shared" si="3"/>
        <v>351.45893237828562</v>
      </c>
      <c r="R17" s="78" t="str">
        <f>IF(OR(D17="",B17="",V17=""),"",IF(OR(C17="UM",C17="JM",C17="SM",C17="UK",C17="JK",C17="SK"),"",Q17*(IF(ABS(1900-YEAR((V17+1)-D17))&lt;29,0,(VLOOKUP((YEAR(V17)-YEAR(D17)),'Meltzer-Malone'!$A$3:$B$63,2))))))</f>
        <v/>
      </c>
      <c r="S17" s="82"/>
      <c r="T17" s="83"/>
      <c r="U17" s="81">
        <f t="shared" si="4"/>
        <v>1.1192959629881707</v>
      </c>
      <c r="V17" s="134">
        <f>R5</f>
        <v>42343</v>
      </c>
      <c r="W17" s="123"/>
      <c r="X17" s="123"/>
    </row>
    <row r="18" spans="1:25" s="12" customFormat="1" ht="19.95" customHeight="1" x14ac:dyDescent="0.25">
      <c r="A18" s="144"/>
      <c r="B18" s="137"/>
      <c r="C18" s="138"/>
      <c r="D18" s="139"/>
      <c r="E18" s="140"/>
      <c r="F18" s="141"/>
      <c r="G18" s="141"/>
      <c r="H18" s="155"/>
      <c r="I18" s="143"/>
      <c r="J18" s="143"/>
      <c r="K18" s="155"/>
      <c r="L18" s="122"/>
      <c r="M18" s="122"/>
      <c r="N18" s="77">
        <f t="shared" si="0"/>
        <v>0</v>
      </c>
      <c r="O18" s="77">
        <f t="shared" si="1"/>
        <v>0</v>
      </c>
      <c r="P18" s="77">
        <f t="shared" si="2"/>
        <v>0</v>
      </c>
      <c r="Q18" s="78" t="str">
        <f t="shared" si="3"/>
        <v/>
      </c>
      <c r="R18" s="78" t="str">
        <f>IF(OR(D18="",B18="",V18=""),"",IF(OR(C18="UM",C18="JM",C18="SM",C18="UK",C18="JK",C18="SK"),"",Q18*(IF(ABS(1900-YEAR((V18+1)-D18))&lt;29,0,(VLOOKUP((YEAR(V18)-YEAR(D18)),'Meltzer-Malone'!$A$3:$B$63,2))))))</f>
        <v/>
      </c>
      <c r="S18" s="82"/>
      <c r="T18" s="83" t="s">
        <v>20</v>
      </c>
      <c r="U18" s="81" t="str">
        <f t="shared" si="4"/>
        <v/>
      </c>
      <c r="V18" s="134">
        <f>R5</f>
        <v>42343</v>
      </c>
      <c r="W18" s="123"/>
      <c r="X18" s="123"/>
    </row>
    <row r="19" spans="1:25" s="12" customFormat="1" ht="19.95" customHeight="1" x14ac:dyDescent="0.25">
      <c r="A19" s="144">
        <v>77</v>
      </c>
      <c r="B19" s="137">
        <v>71.209999999999994</v>
      </c>
      <c r="C19" s="138" t="s">
        <v>121</v>
      </c>
      <c r="D19" s="139">
        <v>34579</v>
      </c>
      <c r="E19" s="140">
        <v>119</v>
      </c>
      <c r="F19" s="141" t="s">
        <v>179</v>
      </c>
      <c r="G19" s="141" t="s">
        <v>64</v>
      </c>
      <c r="H19" s="145">
        <v>-113</v>
      </c>
      <c r="I19" s="146">
        <v>116</v>
      </c>
      <c r="J19" s="146">
        <v>-121</v>
      </c>
      <c r="K19" s="145">
        <v>142</v>
      </c>
      <c r="L19" s="122">
        <v>148</v>
      </c>
      <c r="M19" s="122">
        <v>-151</v>
      </c>
      <c r="N19" s="77">
        <f t="shared" si="0"/>
        <v>116</v>
      </c>
      <c r="O19" s="77">
        <f t="shared" si="1"/>
        <v>148</v>
      </c>
      <c r="P19" s="77">
        <f t="shared" si="2"/>
        <v>264</v>
      </c>
      <c r="Q19" s="78">
        <f t="shared" si="3"/>
        <v>348.17663045561636</v>
      </c>
      <c r="R19" s="78" t="str">
        <f>IF(OR(D19="",B19="",V19=""),"",IF(OR(C19="UM",C19="JM",C19="SM",C19="UK",C19="JK",C19="SK"),"",Q19*(IF(ABS(1900-YEAR((V19+1)-D19))&lt;29,0,(VLOOKUP((YEAR(V19)-YEAR(D19)),'Meltzer-Malone'!$A$3:$B$63,2))))))</f>
        <v/>
      </c>
      <c r="S19" s="82"/>
      <c r="T19" s="83"/>
      <c r="U19" s="81">
        <f t="shared" si="4"/>
        <v>1.3188508729379407</v>
      </c>
      <c r="V19" s="134">
        <f>R5</f>
        <v>42343</v>
      </c>
      <c r="W19" s="123"/>
      <c r="X19" s="123"/>
    </row>
    <row r="20" spans="1:25" s="12" customFormat="1" ht="19.95" customHeight="1" x14ac:dyDescent="0.25">
      <c r="A20" s="144">
        <v>105</v>
      </c>
      <c r="B20" s="137">
        <v>101.47</v>
      </c>
      <c r="C20" s="138" t="s">
        <v>121</v>
      </c>
      <c r="D20" s="139">
        <v>29863</v>
      </c>
      <c r="E20" s="140">
        <v>120</v>
      </c>
      <c r="F20" s="141" t="s">
        <v>180</v>
      </c>
      <c r="G20" s="141" t="s">
        <v>57</v>
      </c>
      <c r="H20" s="142">
        <v>137</v>
      </c>
      <c r="I20" s="143">
        <v>-142</v>
      </c>
      <c r="J20" s="143">
        <v>144</v>
      </c>
      <c r="K20" s="142">
        <v>170</v>
      </c>
      <c r="L20" s="122">
        <v>177</v>
      </c>
      <c r="M20" s="122">
        <v>-183</v>
      </c>
      <c r="N20" s="77">
        <f t="shared" si="0"/>
        <v>144</v>
      </c>
      <c r="O20" s="77">
        <f t="shared" si="1"/>
        <v>177</v>
      </c>
      <c r="P20" s="77">
        <f t="shared" si="2"/>
        <v>321</v>
      </c>
      <c r="Q20" s="78">
        <f t="shared" si="3"/>
        <v>355.17708971551707</v>
      </c>
      <c r="R20" s="78" t="str">
        <f>IF(OR(D20="",B20="",V20=""),"",IF(OR(C20="UM",C20="JM",C20="SM",C20="UK",C20="JK",C20="SK"),"",Q20*(IF(ABS(1900-YEAR((V20+1)-D20))&lt;29,0,(VLOOKUP((YEAR(V20)-YEAR(D20)),'Meltzer-Malone'!$A$3:$B$63,2))))))</f>
        <v/>
      </c>
      <c r="S20" s="82"/>
      <c r="T20" s="83"/>
      <c r="U20" s="81">
        <f t="shared" si="4"/>
        <v>1.1064706844720158</v>
      </c>
      <c r="V20" s="134">
        <f>R5</f>
        <v>42343</v>
      </c>
      <c r="W20" s="123"/>
      <c r="X20" s="123"/>
      <c r="Y20" s="1"/>
    </row>
    <row r="21" spans="1:25" s="12" customFormat="1" ht="19.95" customHeight="1" x14ac:dyDescent="0.25">
      <c r="A21" s="136">
        <v>77</v>
      </c>
      <c r="B21" s="137">
        <v>76.41</v>
      </c>
      <c r="C21" s="138" t="s">
        <v>90</v>
      </c>
      <c r="D21" s="139">
        <v>28656</v>
      </c>
      <c r="E21" s="140">
        <v>121</v>
      </c>
      <c r="F21" s="141" t="s">
        <v>181</v>
      </c>
      <c r="G21" s="141" t="s">
        <v>53</v>
      </c>
      <c r="H21" s="145">
        <v>130</v>
      </c>
      <c r="I21" s="146">
        <v>-133</v>
      </c>
      <c r="J21" s="146">
        <v>-133</v>
      </c>
      <c r="K21" s="145">
        <v>-140</v>
      </c>
      <c r="L21" s="122">
        <v>140</v>
      </c>
      <c r="M21" s="122">
        <v>144</v>
      </c>
      <c r="N21" s="77">
        <f t="shared" si="0"/>
        <v>130</v>
      </c>
      <c r="O21" s="77">
        <f t="shared" si="1"/>
        <v>144</v>
      </c>
      <c r="P21" s="77">
        <f t="shared" si="2"/>
        <v>274</v>
      </c>
      <c r="Q21" s="78">
        <f t="shared" si="3"/>
        <v>346.55667481729751</v>
      </c>
      <c r="R21" s="78">
        <f>IF(OR(D21="",B21="",V21=""),"",IF(OR(C21="UM",C21="JM",C21="SM",C21="UK",C21="JK",C21="SK"),"",Q21*(IF(ABS(1900-YEAR((V21+1)-D21))&lt;29,0,(VLOOKUP((YEAR(V21)-YEAR(D21)),'Meltzer-Malone'!$A$3:$B$63,2))))))</f>
        <v>381.21234229902728</v>
      </c>
      <c r="S21" s="82"/>
      <c r="T21" s="83"/>
      <c r="U21" s="81">
        <f t="shared" si="4"/>
        <v>1.2648053825448815</v>
      </c>
      <c r="V21" s="134">
        <f>R5</f>
        <v>42343</v>
      </c>
      <c r="W21" s="123"/>
      <c r="X21" s="123"/>
      <c r="Y21" s="1"/>
    </row>
    <row r="22" spans="1:25" s="12" customFormat="1" ht="19.95" customHeight="1" x14ac:dyDescent="0.25">
      <c r="A22" s="136" t="s">
        <v>89</v>
      </c>
      <c r="B22" s="137">
        <v>113.72</v>
      </c>
      <c r="C22" s="138" t="s">
        <v>121</v>
      </c>
      <c r="D22" s="139">
        <v>32866</v>
      </c>
      <c r="E22" s="140">
        <v>122</v>
      </c>
      <c r="F22" s="141" t="s">
        <v>182</v>
      </c>
      <c r="G22" s="141" t="s">
        <v>164</v>
      </c>
      <c r="H22" s="145">
        <v>150</v>
      </c>
      <c r="I22" s="146">
        <v>155</v>
      </c>
      <c r="J22" s="146">
        <v>-160</v>
      </c>
      <c r="K22" s="145">
        <v>190</v>
      </c>
      <c r="L22" s="122">
        <v>195</v>
      </c>
      <c r="M22" s="177" t="s">
        <v>129</v>
      </c>
      <c r="N22" s="77">
        <f t="shared" si="0"/>
        <v>155</v>
      </c>
      <c r="O22" s="77">
        <f t="shared" si="1"/>
        <v>195</v>
      </c>
      <c r="P22" s="77">
        <f t="shared" si="2"/>
        <v>350</v>
      </c>
      <c r="Q22" s="78">
        <f t="shared" si="3"/>
        <v>372.78529944888766</v>
      </c>
      <c r="R22" s="78" t="str">
        <f>IF(OR(D22="",B22="",V22=""),"",IF(OR(C22="UM",C22="JM",C22="SM",C22="UK",C22="JK",C22="SK"),"",Q22*(IF(ABS(1900-YEAR((V22+1)-D22))&lt;29,0,(VLOOKUP((YEAR(V22)-YEAR(D22)),'Meltzer-Malone'!$A$3:$B$63,2))))))</f>
        <v/>
      </c>
      <c r="S22" s="82"/>
      <c r="T22" s="83"/>
      <c r="U22" s="81">
        <f t="shared" si="4"/>
        <v>1.0651008555682504</v>
      </c>
      <c r="V22" s="134">
        <f>R5</f>
        <v>42343</v>
      </c>
      <c r="W22" s="123"/>
      <c r="X22" s="123"/>
      <c r="Y22" s="1"/>
    </row>
    <row r="23" spans="1:25" s="12" customFormat="1" ht="19.95" customHeight="1" x14ac:dyDescent="0.25">
      <c r="A23" s="114"/>
      <c r="B23" s="115"/>
      <c r="C23" s="116"/>
      <c r="D23" s="117"/>
      <c r="E23" s="118"/>
      <c r="F23" s="119"/>
      <c r="G23" s="120"/>
      <c r="H23" s="124"/>
      <c r="I23" s="125"/>
      <c r="J23" s="126"/>
      <c r="K23" s="121"/>
      <c r="L23" s="122"/>
      <c r="M23" s="122"/>
      <c r="N23" s="77">
        <f t="shared" si="0"/>
        <v>0</v>
      </c>
      <c r="O23" s="77">
        <f t="shared" si="1"/>
        <v>0</v>
      </c>
      <c r="P23" s="77">
        <f t="shared" si="2"/>
        <v>0</v>
      </c>
      <c r="Q23" s="78" t="str">
        <f t="shared" si="3"/>
        <v/>
      </c>
      <c r="R23" s="78" t="str">
        <f>IF(OR(D23="",B23="",V23=""),"",IF(OR(C23="UM",C23="JM",C23="SM",C23="UK",C23="JK",C23="SK"),"",Q23*(IF(ABS(1900-YEAR((V23+1)-D23))&lt;29,0,(VLOOKUP((YEAR(V23)-YEAR(D23)),'Meltzer-Malone'!$A$3:$B$63,2))))))</f>
        <v/>
      </c>
      <c r="S23" s="82"/>
      <c r="T23" s="83"/>
      <c r="U23" s="81" t="str">
        <f t="shared" si="4"/>
        <v/>
      </c>
      <c r="V23" s="134">
        <f>R5</f>
        <v>42343</v>
      </c>
      <c r="W23" s="123"/>
      <c r="X23" s="123"/>
      <c r="Y23" s="1"/>
    </row>
    <row r="24" spans="1:25" s="12" customFormat="1" ht="19.95" customHeight="1" x14ac:dyDescent="0.25">
      <c r="A24" s="114"/>
      <c r="B24" s="91"/>
      <c r="C24" s="116"/>
      <c r="D24" s="84"/>
      <c r="E24" s="85"/>
      <c r="F24" s="86"/>
      <c r="G24" s="87"/>
      <c r="H24" s="129"/>
      <c r="I24" s="130"/>
      <c r="J24" s="131"/>
      <c r="K24" s="121"/>
      <c r="L24" s="122"/>
      <c r="M24" s="122"/>
      <c r="N24" s="77">
        <f t="shared" si="0"/>
        <v>0</v>
      </c>
      <c r="O24" s="77">
        <f t="shared" si="1"/>
        <v>0</v>
      </c>
      <c r="P24" s="88">
        <f>IF(N24=0,0,IF(O24=0,0,SUM(N24:O24)))</f>
        <v>0</v>
      </c>
      <c r="Q24" s="78" t="str">
        <f t="shared" si="3"/>
        <v/>
      </c>
      <c r="R24" s="78" t="str">
        <f>IF(OR(D24="",B24="",V24=""),"",IF(OR(C24="UM",C24="JM",C24="SM",C24="UK",C24="JK",C24="SK"),"",Q24*(IF(ABS(1900-YEAR((V24+1)-D24))&lt;29,0,(VLOOKUP((YEAR(V24)-YEAR(D24)),'Meltzer-Malone'!$A$3:$B$63,2))))))</f>
        <v/>
      </c>
      <c r="S24" s="89"/>
      <c r="T24" s="90"/>
      <c r="U24" s="81" t="str">
        <f t="shared" si="4"/>
        <v/>
      </c>
      <c r="V24" s="134">
        <f>R5</f>
        <v>42343</v>
      </c>
      <c r="W24" s="123"/>
      <c r="X24" s="123"/>
      <c r="Y24" s="1"/>
    </row>
    <row r="25" spans="1:25" s="8" customFormat="1" ht="9" customHeight="1" x14ac:dyDescent="0.25">
      <c r="A25" s="15"/>
      <c r="B25" s="16"/>
      <c r="C25" s="17"/>
      <c r="D25" s="18"/>
      <c r="E25" s="18"/>
      <c r="F25" s="15"/>
      <c r="G25" s="15"/>
      <c r="H25" s="70"/>
      <c r="I25" s="71"/>
      <c r="J25" s="70"/>
      <c r="K25" s="70"/>
      <c r="L25" s="70"/>
      <c r="M25" s="70"/>
      <c r="N25" s="17"/>
      <c r="O25" s="17"/>
      <c r="P25" s="17"/>
      <c r="Q25" s="72"/>
      <c r="R25" s="72"/>
      <c r="S25" s="73"/>
      <c r="T25" s="9"/>
      <c r="U25" s="10"/>
    </row>
    <row r="26" spans="1:25" customFormat="1" ht="12.6" x14ac:dyDescent="0.25">
      <c r="H26" s="63"/>
      <c r="I26" s="74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25" s="7" customFormat="1" ht="13.8" x14ac:dyDescent="0.25">
      <c r="A27" s="7" t="s">
        <v>17</v>
      </c>
      <c r="B27"/>
      <c r="C27" s="210" t="s">
        <v>69</v>
      </c>
      <c r="D27" s="210"/>
      <c r="E27" s="210"/>
      <c r="F27" s="210"/>
      <c r="G27" s="49" t="s">
        <v>32</v>
      </c>
      <c r="H27" s="50">
        <v>1</v>
      </c>
      <c r="I27" s="211" t="s">
        <v>80</v>
      </c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</row>
    <row r="28" spans="1:25" s="7" customFormat="1" ht="13.8" x14ac:dyDescent="0.25">
      <c r="B28"/>
      <c r="C28" s="208"/>
      <c r="D28" s="208"/>
      <c r="E28" s="208"/>
      <c r="F28" s="208"/>
      <c r="G28" s="51" t="s">
        <v>20</v>
      </c>
      <c r="H28" s="50">
        <v>2</v>
      </c>
      <c r="I28" s="211" t="s">
        <v>84</v>
      </c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</row>
    <row r="29" spans="1:25" s="7" customFormat="1" ht="13.8" x14ac:dyDescent="0.25">
      <c r="A29" s="52" t="s">
        <v>33</v>
      </c>
      <c r="B29"/>
      <c r="C29" s="210"/>
      <c r="D29" s="210"/>
      <c r="E29" s="210"/>
      <c r="F29" s="210"/>
      <c r="G29" s="53"/>
      <c r="H29" s="50">
        <v>3</v>
      </c>
      <c r="I29" s="203" t="s">
        <v>70</v>
      </c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</row>
    <row r="30" spans="1:25" ht="13.8" x14ac:dyDescent="0.25">
      <c r="A30" s="6"/>
      <c r="B30"/>
      <c r="C30" s="210"/>
      <c r="D30" s="210"/>
      <c r="E30" s="210"/>
      <c r="F30" s="210"/>
      <c r="G30" s="34"/>
      <c r="H30" s="32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</row>
    <row r="31" spans="1:25" ht="13.8" x14ac:dyDescent="0.25">
      <c r="A31" s="7"/>
      <c r="B31"/>
      <c r="C31" s="210"/>
      <c r="D31" s="210"/>
      <c r="E31" s="210"/>
      <c r="F31" s="210"/>
      <c r="G31" s="55" t="s">
        <v>34</v>
      </c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</row>
    <row r="32" spans="1:25" ht="13.8" x14ac:dyDescent="0.25">
      <c r="C32" s="38"/>
      <c r="D32" s="33"/>
      <c r="E32" s="33"/>
      <c r="F32" s="34"/>
      <c r="G32" s="55" t="s">
        <v>35</v>
      </c>
      <c r="H32" s="202" t="s">
        <v>81</v>
      </c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</row>
    <row r="33" spans="1:20" ht="13.8" x14ac:dyDescent="0.25">
      <c r="A33" s="7" t="s">
        <v>18</v>
      </c>
      <c r="B33"/>
      <c r="C33" s="210" t="s">
        <v>78</v>
      </c>
      <c r="D33" s="210"/>
      <c r="E33" s="210"/>
      <c r="F33" s="210"/>
      <c r="G33" s="55" t="s">
        <v>36</v>
      </c>
      <c r="H33" s="202" t="s">
        <v>71</v>
      </c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</row>
    <row r="34" spans="1:20" ht="13.8" x14ac:dyDescent="0.25">
      <c r="C34" s="210"/>
      <c r="D34" s="210"/>
      <c r="E34" s="210"/>
      <c r="F34" s="210"/>
      <c r="G34" s="55"/>
      <c r="H34" s="31"/>
      <c r="I34" s="58"/>
    </row>
    <row r="35" spans="1:20" ht="13.8" x14ac:dyDescent="0.25">
      <c r="A35" s="50" t="s">
        <v>37</v>
      </c>
      <c r="B35" s="59"/>
      <c r="C35" s="210" t="s">
        <v>77</v>
      </c>
      <c r="D35" s="210"/>
      <c r="E35" s="210"/>
      <c r="F35" s="210"/>
      <c r="G35" s="55" t="s">
        <v>22</v>
      </c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</row>
    <row r="36" spans="1:20" ht="13.8" x14ac:dyDescent="0.25">
      <c r="C36" s="210"/>
      <c r="D36" s="210"/>
      <c r="E36" s="210"/>
      <c r="F36" s="210"/>
      <c r="G36" s="55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</row>
    <row r="37" spans="1:20" ht="13.8" x14ac:dyDescent="0.25">
      <c r="A37" s="59" t="s">
        <v>21</v>
      </c>
      <c r="B37" s="59"/>
      <c r="C37" s="35" t="s">
        <v>48</v>
      </c>
      <c r="D37" s="36"/>
      <c r="E37" s="36"/>
      <c r="F37" s="37"/>
      <c r="G37" s="5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</row>
    <row r="38" spans="1:20" ht="13.8" x14ac:dyDescent="0.25">
      <c r="A38" s="60"/>
      <c r="B38" s="60"/>
      <c r="C38" s="61"/>
      <c r="D38" s="33"/>
      <c r="E38" s="33"/>
      <c r="F38" s="34"/>
      <c r="G38" s="5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</row>
    <row r="39" spans="1:20" ht="13.8" x14ac:dyDescent="0.25">
      <c r="C39" s="3"/>
      <c r="D39" s="4"/>
      <c r="E39" s="4"/>
      <c r="F39" s="5"/>
      <c r="G39" s="5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</row>
    <row r="40" spans="1:20" x14ac:dyDescent="0.25">
      <c r="H40" s="75"/>
      <c r="I40" s="57"/>
    </row>
  </sheetData>
  <mergeCells count="26"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C33:F33"/>
    <mergeCell ref="C34:F34"/>
    <mergeCell ref="C35:F35"/>
    <mergeCell ref="C36:F36"/>
    <mergeCell ref="I27:T27"/>
    <mergeCell ref="I28:T28"/>
    <mergeCell ref="I29:T29"/>
    <mergeCell ref="I30:T30"/>
    <mergeCell ref="H31:T31"/>
    <mergeCell ref="H32:T32"/>
    <mergeCell ref="H33:T33"/>
    <mergeCell ref="H35:T35"/>
    <mergeCell ref="H36:T36"/>
    <mergeCell ref="H37:T37"/>
    <mergeCell ref="H38:T38"/>
    <mergeCell ref="H39:T39"/>
  </mergeCells>
  <phoneticPr fontId="0" type="noConversion"/>
  <conditionalFormatting sqref="H9:M24">
    <cfRule type="cellIs" dxfId="5" priority="1" stopIfTrue="1" operator="between">
      <formula>1</formula>
      <formula>300</formula>
    </cfRule>
    <cfRule type="cellIs" dxfId="4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Stevneprotokoller</TermName>
          <TermId xmlns="http://schemas.microsoft.com/office/infopath/2007/PartnerControls">62758785-c66c-4e54-854b-2bf1204ae428</TermId>
        </TermInfo>
      </Terms>
    </fb809ca8e56e4d4a8122c12376747d4f>
    <PublishingExpirationDate xmlns="http://schemas.microsoft.com/sharepoint/v3" xsi:nil="true"/>
    <TaxCatchAll xmlns="ef145d64-a689-4632-996c-4b7808930515">
      <Value>32</Value>
    </TaxCatchAll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94031E-445E-46B1-B40C-B1627A4A9CC7}"/>
</file>

<file path=customXml/itemProps2.xml><?xml version="1.0" encoding="utf-8"?>
<ds:datastoreItem xmlns:ds="http://schemas.openxmlformats.org/officeDocument/2006/customXml" ds:itemID="{BA597288-C315-41B6-B4C6-41DDB3ABBC8B}"/>
</file>

<file path=customXml/itemProps3.xml><?xml version="1.0" encoding="utf-8"?>
<ds:datastoreItem xmlns:ds="http://schemas.openxmlformats.org/officeDocument/2006/customXml" ds:itemID="{D72B7CFC-2052-4A14-99B1-9EE2E0E916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Navngitte områder</vt:lpstr>
      </vt:variant>
      <vt:variant>
        <vt:i4>13</vt:i4>
      </vt:variant>
    </vt:vector>
  </HeadingPairs>
  <TitlesOfParts>
    <vt:vector size="27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NM Lag fullstendig</vt:lpstr>
      <vt:lpstr>NM Lag fullstendig (2)</vt:lpstr>
      <vt:lpstr>Resultat Norges Cup</vt:lpstr>
      <vt:lpstr>Resultat NC Junior-Ungdom</vt:lpstr>
      <vt:lpstr>Meltzer-Malone</vt:lpstr>
      <vt:lpstr>'NM Lag fullstendig'!Utskriftsområde</vt:lpstr>
      <vt:lpstr>'NM Lag fullstendig (2)'!Utskriftsområde</vt:lpstr>
      <vt:lpstr>'P1'!Utskriftsområde</vt:lpstr>
      <vt:lpstr>'P2'!Utskriftsområde</vt:lpstr>
      <vt:lpstr>'P3'!Utskriftsområde</vt:lpstr>
      <vt:lpstr>'P4'!Utskriftsområde</vt:lpstr>
      <vt:lpstr>'P5'!Utskriftsområde</vt:lpstr>
      <vt:lpstr>'P6'!Utskriftsområde</vt:lpstr>
      <vt:lpstr>'P7'!Utskriftsområde</vt:lpstr>
      <vt:lpstr>'P8'!Utskriftsområde</vt:lpstr>
      <vt:lpstr>'P9'!Utskriftsområde</vt:lpstr>
      <vt:lpstr>'Resultat NC Junior-Ungdom'!Utskriftsområde</vt:lpstr>
      <vt:lpstr>'Resultat Norges Cup'!Utskriftsområde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Hans Bj. Hagenes Vigrestad IK</dc:creator>
  <cp:lastModifiedBy>Pedersen, Arne H.</cp:lastModifiedBy>
  <cp:lastPrinted>2015-12-08T09:42:35Z</cp:lastPrinted>
  <dcterms:created xsi:type="dcterms:W3CDTF">2001-08-31T20:44:44Z</dcterms:created>
  <dcterms:modified xsi:type="dcterms:W3CDTF">2016-09-28T07:14:14Z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0x010100D894AAE6EF176744940E11D3ADF46EF4</vt:lpwstr>
  </property>
  <property fmtid="{D5CDD505-2E9C-101B-9397-08002B2CF9AE}" pid="3" name="arDokumentkategori">
    <vt:lpwstr>32;#Stevneprotokoller|62758785-c66c-4e54-854b-2bf1204ae428</vt:lpwstr>
  </property>
</Properties>
</file>