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1" sheetId="1" r:id="rId4"/>
    <sheet state="visible" name="K1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vCw3uJSkbdN1RizAf2MoH1S7SF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4">
      <text>
        <t xml:space="preserve">======
ID#AAAAexSttcE
SLB    (2022-08-25 10:09:41)
Navn, klubb, dommergrad</t>
      </text>
    </comment>
    <comment authorId="0" ref="V8">
      <text>
        <t xml:space="preserve">======
ID#AAAAexSttb8
tull    (2022-08-25 10:09:41)
Automatisk, ikke skriv i dette feltet.</t>
      </text>
    </comment>
    <comment authorId="0" ref="P8">
      <text>
        <t xml:space="preserve">======
ID#AAAAexSttcA
tull    (2022-08-25 10:09:41)
Automatisk, ikke skriv i dette feltet.</t>
      </text>
    </comment>
    <comment authorId="0" ref="J40">
      <text>
        <t xml:space="preserve">======
ID#AAAAexSttb0
Microsoft Office-bruker    (2022-08-25 10:09:41)
Navn, klubb, dommer grad</t>
      </text>
    </comment>
    <comment authorId="0" ref="C46">
      <text>
        <t xml:space="preserve">======
ID#AAAAexSttbw
Arne H. Pedersen    (2022-08-25 10:09:41)
Navn, klubb, dommer  grad</t>
      </text>
    </comment>
    <comment authorId="0" ref="T7">
      <text>
        <t xml:space="preserve">======
ID#AAAAexSttb4
tull    (2022-08-25 10:09:41)
Angis i meter med to desimaler, f.eks. 7,65</t>
      </text>
    </comment>
    <comment authorId="0" ref="L8">
      <text>
        <t xml:space="preserve">======
ID#AAAAexSttbs
tull    (2022-08-25 10:09:41)
Automatisk, ikke skriv i dette feltet.</t>
      </text>
    </comment>
    <comment authorId="0" ref="J38">
      <text>
        <t xml:space="preserve">======
ID#AAAAexSttbg
Microsoft Office-bruker    (2022-08-25 10:09:41)
Navn, klubb, dommer grad</t>
      </text>
    </comment>
    <comment authorId="0" ref="V7">
      <text>
        <t xml:space="preserve">======
ID#AAAAexSttbc
tull    (2022-08-25 10:09:41)
Angis i sekund med en eller to desimaler, f.eks. 7,3 eller 7,21. Forhøyes automaisk oppover til nærmeste tidel ved poengberegning, dvs. 7,21 blir 7.3 som tellende.</t>
      </text>
    </comment>
    <comment authorId="0" ref="C38">
      <text>
        <t xml:space="preserve">======
ID#AAAAexSttbo
Arne H. Pedersen    (2022-08-25 10:09:41)
Navn, klubb, dommer  grad</t>
      </text>
    </comment>
    <comment authorId="0" ref="I8">
      <text>
        <t xml:space="preserve">======
ID#AAAAexSttbk
tull    (2022-08-25 10:09:41)
Automatisk, ikke skriv i dette feltet.</t>
      </text>
    </comment>
    <comment authorId="0" ref="U8">
      <text>
        <t xml:space="preserve">======
ID#AAAAexSttbY
tull    (2022-08-25 10:09:41)
Automatisk, ikke skriv i dette feltet.</t>
      </text>
    </comment>
    <comment authorId="0" ref="R8">
      <text>
        <t xml:space="preserve">======
ID#AAAAexSttbU
tull    (2022-08-25 10:09:41)
Automatisk, ikke skriv i dette feltet.</t>
      </text>
    </comment>
    <comment authorId="0" ref="I7">
      <text>
        <t xml:space="preserve">======
ID#AAAAexSttbI
tull    (2022-08-25 10:09:41)
Bruk fnutt (') for planlagt løft (f.eks. '50). Fjern fnutt for godkjent løft(f.eks. 50), bruk minus (-) for underkjent løft (f.eks. -50).</t>
      </text>
    </comment>
    <comment authorId="0" ref="O8">
      <text>
        <t xml:space="preserve">======
ID#AAAAexSttbQ
tull    (2022-08-25 10:09:41)
Automatisk, ikke skriv i dette feltet.</t>
      </text>
    </comment>
    <comment authorId="0" ref="U7">
      <text>
        <t xml:space="preserve">======
ID#AAAAexSttbM
tull    (2022-08-25 10:09:41)
Angis i meter med to desimaler, f.eks.9,75.</t>
      </text>
    </comment>
    <comment authorId="0" ref="Q8">
      <text>
        <t xml:space="preserve">======
ID#AAAAexSttbE
tull    (2022-08-25 10:09:41)
Automatisk, ikke skriv i dette feltet.</t>
      </text>
    </comment>
    <comment authorId="0" ref="J39">
      <text>
        <t xml:space="preserve">======
ID#AAAAexSttbA
Microsoft Office-bruker    (2022-08-25 10:09:41)
Navn, Klubb, dommer grad</t>
      </text>
    </comment>
    <comment authorId="0" ref="L7">
      <text>
        <t xml:space="preserve">======
ID#AAAAexStta8
tull    (2022-08-25 10:09:41)
Bruk fnutt (') for planlagt løft (f.eks. '70). Fjern fnutt for godkjent løft (f.eks. 70). Bruk minus (-) for underkjent løft (f.eks. -70).</t>
      </text>
    </comment>
    <comment authorId="0" ref="T8">
      <text>
        <t xml:space="preserve">======
ID#AAAAexStta4
tull    (2022-08-25 10:09:41)
Automatisk, ikke skriv i dette feltet.</t>
      </text>
    </comment>
  </commentList>
  <extLst>
    <ext uri="GoogleSheetsCustomDataVersion1">
      <go:sheetsCustomData xmlns:go="http://customooxmlschemas.google.com/" r:id="rId1" roundtripDataSignature="AMtx7miJIkDUUUGqeAA/dS5yvIl81MooQw=="/>
    </ext>
  </extLst>
</comments>
</file>

<file path=xl/sharedStrings.xml><?xml version="1.0" encoding="utf-8"?>
<sst xmlns="http://schemas.openxmlformats.org/spreadsheetml/2006/main" count="155" uniqueCount="107">
  <si>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</si>
  <si>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</si>
  <si>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</si>
  <si>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</si>
  <si>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</si>
  <si>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Seriestevne 5-kamp</t>
  </si>
  <si>
    <t>Arrangør:</t>
  </si>
  <si>
    <t>AK Bjørgvin</t>
  </si>
  <si>
    <t>Sted:</t>
  </si>
  <si>
    <t>Bergenshallen m/omegn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</si>
  <si>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</si>
  <si>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</si>
  <si>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</si>
  <si>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</si>
  <si>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</si>
  <si>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</si>
  <si>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</si>
  <si>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</si>
  <si>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</si>
  <si>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</si>
  <si>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</si>
  <si>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</si>
  <si>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</si>
  <si>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</si>
  <si>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</si>
  <si>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</si>
  <si>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</si>
  <si>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</si>
  <si>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</si>
  <si>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</si>
  <si>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</si>
  <si>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</si>
  <si>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Simclair</t>
  </si>
  <si>
    <t>klasse</t>
  </si>
  <si>
    <t>vekt</t>
  </si>
  <si>
    <t>v.løft</t>
  </si>
  <si>
    <t>dato</t>
  </si>
  <si>
    <t>nt</t>
  </si>
  <si>
    <t>5-kamp poeng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</si>
  <si>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</si>
  <si>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</si>
  <si>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</si>
  <si>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</si>
  <si>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</si>
  <si>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</si>
  <si>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</si>
  <si>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</si>
  <si>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</si>
  <si>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</si>
  <si>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49</t>
  </si>
  <si>
    <t>UK</t>
  </si>
  <si>
    <t>13-14</t>
  </si>
  <si>
    <t>14.07.09</t>
  </si>
  <si>
    <t>Heide Nævdal</t>
  </si>
  <si>
    <t>59</t>
  </si>
  <si>
    <t>15-16</t>
  </si>
  <si>
    <t>12.01.06</t>
  </si>
  <si>
    <t>Eline Mundal Melle</t>
  </si>
  <si>
    <t>71</t>
  </si>
  <si>
    <t>11-12</t>
  </si>
  <si>
    <t>26.03.10</t>
  </si>
  <si>
    <t>Sandra Amundsen</t>
  </si>
  <si>
    <t>76</t>
  </si>
  <si>
    <t>JK</t>
  </si>
  <si>
    <t>19-23</t>
  </si>
  <si>
    <t>10.04.03</t>
  </si>
  <si>
    <t>Tuva loodtz</t>
  </si>
  <si>
    <t>81</t>
  </si>
  <si>
    <t>UM</t>
  </si>
  <si>
    <t>08.11.08</t>
  </si>
  <si>
    <t>Nikolai K. Aaland</t>
  </si>
  <si>
    <t xml:space="preserve"> </t>
  </si>
  <si>
    <t>SM</t>
  </si>
  <si>
    <t>11.12.99</t>
  </si>
  <si>
    <t>Adrian Henneli</t>
  </si>
  <si>
    <t>109</t>
  </si>
  <si>
    <t>M3</t>
  </si>
  <si>
    <t>+23</t>
  </si>
  <si>
    <t>30.03.76</t>
  </si>
  <si>
    <t>Børge Aadland</t>
  </si>
  <si>
    <t>-</t>
  </si>
  <si>
    <t>Stevnets leder:</t>
  </si>
  <si>
    <t>Johnny Sandvik, AK Bjørgvin, TO II</t>
  </si>
  <si>
    <t>Dommere:</t>
  </si>
  <si>
    <t>Malin Alise Forberg AK Bjørgvin, F</t>
  </si>
  <si>
    <t>Jury:</t>
  </si>
  <si>
    <t>Patricio Yanez, AK Bjørgvin, F</t>
  </si>
  <si>
    <t>Teknisk kontrollør:</t>
  </si>
  <si>
    <t>Chief Marshall:</t>
  </si>
  <si>
    <t>Sekretær:</t>
  </si>
  <si>
    <t>Arne H. Pedersen, AK Bjørgvin</t>
  </si>
  <si>
    <t>Tidtaker:</t>
  </si>
  <si>
    <t>Speaker:</t>
  </si>
  <si>
    <t>Beskrivelse Rekorder:</t>
  </si>
  <si>
    <t>Notater:</t>
  </si>
  <si>
    <t>Ny Sinclair tablell benyttes fra 1.1.2018</t>
  </si>
  <si>
    <t>Stevnets art:</t>
  </si>
  <si>
    <r>
      <rPr>
        <rFont val="Open Sans"/>
        <color theme="1"/>
        <sz val="10.0"/>
      </rPr>
      <t xml:space="preserve">Kulestørrelser: Gutter: 11-12: </t>
    </r>
    <r>
      <rPr>
        <rFont val="MS Sans Serif"/>
        <b/>
        <color theme="1"/>
        <sz val="10.0"/>
      </rPr>
      <t>2 kg</t>
    </r>
    <r>
      <rPr>
        <rFont val="MS Sans Serif"/>
        <color theme="1"/>
        <sz val="10.0"/>
      </rPr>
      <t xml:space="preserve">, 13-14: </t>
    </r>
    <r>
      <rPr>
        <rFont val="Arial"/>
        <b/>
        <color theme="1"/>
        <sz val="10.0"/>
      </rPr>
      <t>3 kg</t>
    </r>
    <r>
      <rPr>
        <rFont val="MS Sans Serif"/>
        <color theme="1"/>
        <sz val="10.0"/>
      </rPr>
      <t xml:space="preserve">, 15-16: </t>
    </r>
    <r>
      <rPr>
        <rFont val="Arial"/>
        <b/>
        <color theme="1"/>
        <sz val="10.0"/>
      </rPr>
      <t>4 kg</t>
    </r>
    <r>
      <rPr>
        <rFont val="MS Sans Serif"/>
        <color theme="1"/>
        <sz val="10.0"/>
      </rPr>
      <t xml:space="preserve">, Alle andre: </t>
    </r>
    <r>
      <rPr>
        <rFont val="Arial"/>
        <b/>
        <color theme="1"/>
        <sz val="10.0"/>
      </rPr>
      <t>5 kg</t>
    </r>
    <r>
      <rPr>
        <rFont val="MS Sans Serif"/>
        <color theme="1"/>
        <sz val="10.0"/>
      </rPr>
      <t xml:space="preserve">.     Jenter:11-12, 13-14: </t>
    </r>
    <r>
      <rPr>
        <rFont val="MS Sans Serif"/>
        <b/>
        <color theme="1"/>
        <sz val="10.0"/>
      </rPr>
      <t>2 kg,</t>
    </r>
    <r>
      <rPr>
        <rFont val="MS Sans Serif"/>
        <color theme="1"/>
        <sz val="10.0"/>
      </rPr>
      <t xml:space="preserve">  Alle andre: </t>
    </r>
    <r>
      <rPr>
        <rFont val="Arial"/>
        <b/>
        <color theme="1"/>
        <sz val="10.0"/>
      </rPr>
      <t>3 kg</t>
    </r>
    <r>
      <rPr>
        <rFont val="MS Sans Serif"/>
        <color theme="1"/>
        <sz val="10.0"/>
      </rPr>
      <t>.</t>
    </r>
  </si>
  <si>
    <t>Trehopp</t>
  </si>
  <si>
    <t>40m sprint</t>
  </si>
  <si>
    <t>Klubb</t>
  </si>
  <si>
    <t>Beste</t>
  </si>
  <si>
    <t xml:space="preserve">D </t>
  </si>
  <si>
    <t>D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</si>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</sst>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"/>
    <numFmt numFmtId="168" formatCode="0.000"/>
    <numFmt numFmtId="169" formatCode="0.0;[Red]0.0"/>
  </numFmts>
  <fonts count="27">
    <font>
      <sz val="10.0"/>
      <color rgb="FF000000"/>
      <name val="Open Sans"/>
      <scheme val="minor"/>
    </font>
    <font>
      <sz val="10.0"/>
      <color theme="1"/>
      <name val="Open Sans"/>
    </font>
    <font>
      <b/>
      <sz val="28.0"/>
      <color theme="1"/>
      <name val="Arial Black"/>
    </font>
    <font>
      <b/>
      <sz val="10.0"/>
      <color rgb="FFFF0000"/>
      <name val="Arial"/>
    </font>
    <font>
      <b/>
      <sz val="14.0"/>
      <color rgb="FFFF0000"/>
      <name val="Arial"/>
    </font>
    <font>
      <sz val="18.0"/>
      <color theme="1"/>
      <name val="Arial Black"/>
    </font>
    <font>
      <sz val="12.0"/>
      <color theme="1"/>
      <name val="Times New Roman"/>
    </font>
    <font>
      <b/>
      <sz val="12.0"/>
      <color theme="1"/>
      <name val="Times New Roman"/>
    </font>
    <font>
      <b/>
      <sz val="10.0"/>
      <color theme="1"/>
      <name val="Arial"/>
    </font>
    <font>
      <b/>
      <sz val="11.0"/>
      <color theme="1"/>
      <name val="Arial"/>
    </font>
    <font>
      <sz val="10.0"/>
      <color theme="1"/>
      <name val="Times New Roman"/>
    </font>
    <font>
      <sz val="9.0"/>
      <color theme="1"/>
      <name val="Times New Roman"/>
    </font>
    <font/>
    <font>
      <sz val="10.0"/>
      <color theme="1"/>
      <name val="Arial"/>
    </font>
    <font>
      <sz val="9.0"/>
      <color theme="1"/>
      <name val="Arial"/>
    </font>
    <font>
      <b/>
      <sz val="12.0"/>
      <color rgb="FF000080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11.0"/>
      <color theme="1"/>
      <name val="Times New Roman"/>
    </font>
    <font>
      <b/>
      <sz val="11.0"/>
      <color theme="1"/>
      <name val="Times New Roman"/>
    </font>
    <font>
      <b/>
      <sz val="10.0"/>
      <color theme="1"/>
      <name val="Times New Roman"/>
    </font>
    <font>
      <sz val="8.0"/>
      <color theme="1"/>
      <name val="Times New Roman"/>
    </font>
    <font>
      <b/>
      <sz val="18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color theme="1"/>
      <name val="Open Sans"/>
      <scheme val="minor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6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right style="thin">
        <color rgb="FF000000"/>
      </right>
      <top style="medium">
        <color rgb="FF000000"/>
      </top>
      <bottom style="dotted">
        <color rgb="FF000000"/>
      </bottom>
    </border>
    <border>
      <left style="dotted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dotted">
        <color rgb="FF000000"/>
      </top>
    </border>
    <border>
      <left style="dotted">
        <color rgb="FF000000"/>
      </left>
      <right style="medium">
        <color rgb="FF000000"/>
      </right>
      <bottom style="dotted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left" vertical="top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/>
    </xf>
    <xf borderId="0" fillId="0" fontId="6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6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1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3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4" numFmtId="0" xfId="0" applyAlignment="1" applyBorder="1" applyFont="1">
      <alignment horizontal="center"/>
    </xf>
    <xf borderId="0" fillId="0" fontId="10" numFmtId="0" xfId="0" applyAlignment="1" applyFont="1">
      <alignment horizontal="right"/>
    </xf>
    <xf quotePrefix="1" borderId="22" fillId="0" fontId="7" numFmtId="49" xfId="0" applyAlignment="1" applyBorder="1" applyFont="1" applyNumberFormat="1">
      <alignment horizontal="right" vertical="center"/>
    </xf>
    <xf borderId="23" fillId="0" fontId="7" numFmtId="2" xfId="0" applyAlignment="1" applyBorder="1" applyFont="1" applyNumberFormat="1">
      <alignment horizontal="center" vertical="center"/>
    </xf>
    <xf borderId="24" fillId="0" fontId="7" numFmtId="49" xfId="0" applyAlignment="1" applyBorder="1" applyFont="1" applyNumberFormat="1">
      <alignment horizontal="center" vertical="center"/>
    </xf>
    <xf quotePrefix="1" borderId="24" fillId="0" fontId="7" numFmtId="49" xfId="0" applyAlignment="1" applyBorder="1" applyFont="1" applyNumberFormat="1">
      <alignment horizontal="center" vertical="center"/>
    </xf>
    <xf borderId="24" fillId="0" fontId="7" numFmtId="0" xfId="0" applyAlignment="1" applyBorder="1" applyFont="1">
      <alignment horizontal="left" vertical="center"/>
    </xf>
    <xf borderId="25" fillId="0" fontId="6" numFmtId="166" xfId="0" applyAlignment="1" applyBorder="1" applyFont="1" applyNumberFormat="1">
      <alignment horizontal="center" vertical="center"/>
    </xf>
    <xf borderId="26" fillId="0" fontId="7" numFmtId="166" xfId="0" applyAlignment="1" applyBorder="1" applyFont="1" applyNumberFormat="1">
      <alignment horizontal="center" vertical="center"/>
    </xf>
    <xf borderId="27" fillId="0" fontId="7" numFmtId="1" xfId="0" applyAlignment="1" applyBorder="1" applyFont="1" applyNumberFormat="1">
      <alignment horizontal="center" vertical="center"/>
    </xf>
    <xf borderId="28" fillId="0" fontId="7" numFmtId="1" xfId="0" applyAlignment="1" applyBorder="1" applyFont="1" applyNumberFormat="1">
      <alignment horizontal="center" vertical="center"/>
    </xf>
    <xf borderId="28" fillId="0" fontId="7" numFmtId="2" xfId="0" applyAlignment="1" applyBorder="1" applyFont="1" applyNumberFormat="1">
      <alignment horizontal="center" shrinkToFit="0" vertical="center" wrapText="1"/>
    </xf>
    <xf borderId="26" fillId="0" fontId="7" numFmtId="2" xfId="0" applyAlignment="1" applyBorder="1" applyFont="1" applyNumberFormat="1">
      <alignment horizontal="center" shrinkToFit="0" vertical="center" wrapText="1"/>
    </xf>
    <xf borderId="25" fillId="0" fontId="15" numFmtId="2" xfId="0" applyAlignment="1" applyBorder="1" applyFont="1" applyNumberFormat="1">
      <alignment horizontal="center" vertical="center"/>
    </xf>
    <xf borderId="25" fillId="0" fontId="7" numFmtId="2" xfId="0" applyAlignment="1" applyBorder="1" applyFont="1" applyNumberFormat="1">
      <alignment horizontal="center" shrinkToFit="0" vertical="center" wrapText="1"/>
    </xf>
    <xf borderId="5" fillId="0" fontId="7" numFmtId="1" xfId="0" applyAlignment="1" applyBorder="1" applyFont="1" applyNumberFormat="1">
      <alignment horizontal="center" vertical="center"/>
    </xf>
    <xf borderId="10" fillId="0" fontId="7" numFmtId="0" xfId="0" applyAlignment="1" applyBorder="1" applyFont="1">
      <alignment horizontal="center" vertical="center"/>
    </xf>
    <xf borderId="0" fillId="0" fontId="13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6" numFmtId="0" xfId="0" applyAlignment="1" applyFont="1">
      <alignment vertical="center"/>
    </xf>
    <xf borderId="0" fillId="0" fontId="17" numFmtId="0" xfId="0" applyAlignment="1" applyFont="1">
      <alignment vertical="center"/>
    </xf>
    <xf borderId="0" fillId="0" fontId="13" numFmtId="167" xfId="0" applyAlignment="1" applyFont="1" applyNumberFormat="1">
      <alignment vertical="center"/>
    </xf>
    <xf borderId="29" fillId="0" fontId="7" numFmtId="2" xfId="0" applyAlignment="1" applyBorder="1" applyFont="1" applyNumberFormat="1">
      <alignment horizontal="center" vertical="center"/>
    </xf>
    <xf borderId="30" fillId="0" fontId="7" numFmtId="2" xfId="0" applyAlignment="1" applyBorder="1" applyFont="1" applyNumberFormat="1">
      <alignment horizontal="center" vertical="center"/>
    </xf>
    <xf borderId="31" fillId="0" fontId="7" numFmtId="2" xfId="0" applyAlignment="1" applyBorder="1" applyFont="1" applyNumberFormat="1">
      <alignment horizontal="center" vertical="center"/>
    </xf>
    <xf borderId="31" fillId="0" fontId="7" numFmtId="0" xfId="0" applyAlignment="1" applyBorder="1" applyFont="1">
      <alignment horizontal="center" vertical="center"/>
    </xf>
    <xf borderId="31" fillId="0" fontId="7" numFmtId="14" xfId="0" applyAlignment="1" applyBorder="1" applyFont="1" applyNumberFormat="1">
      <alignment horizontal="center" vertical="center"/>
    </xf>
    <xf borderId="32" fillId="0" fontId="7" numFmtId="0" xfId="0" applyAlignment="1" applyBorder="1" applyFont="1">
      <alignment horizontal="left" vertical="center"/>
    </xf>
    <xf borderId="33" fillId="0" fontId="7" numFmtId="0" xfId="0" applyAlignment="1" applyBorder="1" applyFont="1">
      <alignment horizontal="left" vertical="center"/>
    </xf>
    <xf borderId="33" fillId="0" fontId="7" numFmtId="2" xfId="0" applyAlignment="1" applyBorder="1" applyFont="1" applyNumberFormat="1">
      <alignment horizontal="center" vertical="center"/>
    </xf>
    <xf borderId="34" fillId="0" fontId="12" numFmtId="0" xfId="0" applyBorder="1" applyFont="1"/>
    <xf borderId="35" fillId="0" fontId="12" numFmtId="0" xfId="0" applyBorder="1" applyFont="1"/>
    <xf borderId="36" fillId="0" fontId="7" numFmtId="2" xfId="0" applyAlignment="1" applyBorder="1" applyFont="1" applyNumberFormat="1">
      <alignment horizontal="center" vertical="center"/>
    </xf>
    <xf borderId="34" fillId="0" fontId="7" numFmtId="2" xfId="0" applyAlignment="1" applyBorder="1" applyFont="1" applyNumberFormat="1">
      <alignment horizontal="center" shrinkToFit="0" vertical="center" wrapText="1"/>
    </xf>
    <xf borderId="35" fillId="0" fontId="7" numFmtId="2" xfId="0" applyAlignment="1" applyBorder="1" applyFont="1" applyNumberFormat="1">
      <alignment horizontal="center" shrinkToFit="0" vertical="center" wrapText="1"/>
    </xf>
    <xf borderId="32" fillId="0" fontId="7" numFmtId="2" xfId="0" applyAlignment="1" applyBorder="1" applyFont="1" applyNumberFormat="1">
      <alignment horizontal="center" vertical="center"/>
    </xf>
    <xf borderId="32" fillId="0" fontId="7" numFmtId="2" xfId="0" applyAlignment="1" applyBorder="1" applyFont="1" applyNumberFormat="1">
      <alignment horizontal="center" shrinkToFit="0" vertical="center" wrapText="1"/>
    </xf>
    <xf borderId="33" fillId="0" fontId="7" numFmtId="1" xfId="0" applyAlignment="1" applyBorder="1" applyFont="1" applyNumberFormat="1">
      <alignment horizontal="center" vertical="center"/>
    </xf>
    <xf borderId="37" fillId="0" fontId="7" numFmtId="0" xfId="0" applyAlignment="1" applyBorder="1" applyFont="1">
      <alignment horizontal="center" vertical="center"/>
    </xf>
    <xf borderId="0" fillId="0" fontId="13" numFmtId="167" xfId="0" applyFont="1" applyNumberFormat="1"/>
    <xf borderId="25" fillId="0" fontId="15" numFmtId="2" xfId="0" applyAlignment="1" applyBorder="1" applyFont="1" applyNumberFormat="1">
      <alignment horizontal="center" readingOrder="0" vertical="center"/>
    </xf>
    <xf borderId="24" fillId="0" fontId="7" numFmtId="1" xfId="0" applyAlignment="1" applyBorder="1" applyFont="1" applyNumberFormat="1">
      <alignment horizontal="center" vertical="center"/>
    </xf>
    <xf borderId="38" fillId="0" fontId="7" numFmtId="0" xfId="0" applyAlignment="1" applyBorder="1" applyFont="1">
      <alignment horizontal="center" vertical="center"/>
    </xf>
    <xf borderId="22" fillId="0" fontId="7" numFmtId="49" xfId="0" applyAlignment="1" applyBorder="1" applyFont="1" applyNumberFormat="1">
      <alignment horizontal="right" vertical="center"/>
    </xf>
    <xf quotePrefix="1" borderId="25" fillId="0" fontId="6" numFmtId="166" xfId="0" applyAlignment="1" applyBorder="1" applyFont="1" applyNumberFormat="1">
      <alignment horizontal="center" vertical="center"/>
    </xf>
    <xf borderId="0" fillId="0" fontId="17" numFmtId="168" xfId="0" applyAlignment="1" applyFont="1" applyNumberFormat="1">
      <alignment vertical="center"/>
    </xf>
    <xf borderId="22" fillId="0" fontId="7" numFmtId="2" xfId="0" applyAlignment="1" applyBorder="1" applyFont="1" applyNumberFormat="1">
      <alignment horizontal="center" vertical="center"/>
    </xf>
    <xf borderId="24" fillId="0" fontId="7" numFmtId="2" xfId="0" applyAlignment="1" applyBorder="1" applyFont="1" applyNumberFormat="1">
      <alignment horizontal="center" vertical="center"/>
    </xf>
    <xf borderId="24" fillId="0" fontId="7" numFmtId="0" xfId="0" applyAlignment="1" applyBorder="1" applyFont="1">
      <alignment horizontal="center" vertical="center"/>
    </xf>
    <xf borderId="24" fillId="0" fontId="7" numFmtId="14" xfId="0" applyAlignment="1" applyBorder="1" applyFont="1" applyNumberFormat="1">
      <alignment horizontal="center" vertical="center"/>
    </xf>
    <xf borderId="39" fillId="0" fontId="7" numFmtId="0" xfId="0" applyAlignment="1" applyBorder="1" applyFont="1">
      <alignment horizontal="left" vertical="center"/>
    </xf>
    <xf borderId="40" fillId="0" fontId="7" numFmtId="0" xfId="0" applyAlignment="1" applyBorder="1" applyFont="1">
      <alignment horizontal="left" vertical="center"/>
    </xf>
    <xf borderId="40" fillId="0" fontId="7" numFmtId="2" xfId="0" applyAlignment="1" applyBorder="1" applyFont="1" applyNumberFormat="1">
      <alignment horizontal="center" vertical="center"/>
    </xf>
    <xf borderId="41" fillId="0" fontId="12" numFmtId="0" xfId="0" applyBorder="1" applyFont="1"/>
    <xf borderId="42" fillId="0" fontId="12" numFmtId="0" xfId="0" applyBorder="1" applyFont="1"/>
    <xf borderId="41" fillId="0" fontId="7" numFmtId="2" xfId="0" applyAlignment="1" applyBorder="1" applyFont="1" applyNumberFormat="1">
      <alignment horizontal="center" vertical="center"/>
    </xf>
    <xf borderId="41" fillId="0" fontId="7" numFmtId="2" xfId="0" applyAlignment="1" applyBorder="1" applyFont="1" applyNumberFormat="1">
      <alignment horizontal="center" shrinkToFit="0" vertical="center" wrapText="1"/>
    </xf>
    <xf borderId="42" fillId="0" fontId="7" numFmtId="2" xfId="0" applyAlignment="1" applyBorder="1" applyFont="1" applyNumberFormat="1">
      <alignment horizontal="center" shrinkToFit="0" vertical="center" wrapText="1"/>
    </xf>
    <xf borderId="39" fillId="0" fontId="7" numFmtId="2" xfId="0" applyAlignment="1" applyBorder="1" applyFont="1" applyNumberFormat="1">
      <alignment horizontal="center" vertical="center"/>
    </xf>
    <xf borderId="39" fillId="0" fontId="7" numFmtId="2" xfId="0" applyAlignment="1" applyBorder="1" applyFont="1" applyNumberFormat="1">
      <alignment horizontal="center" shrinkToFit="0" vertical="center" wrapText="1"/>
    </xf>
    <xf borderId="40" fillId="0" fontId="7" numFmtId="1" xfId="0" applyAlignment="1" applyBorder="1" applyFont="1" applyNumberFormat="1">
      <alignment horizontal="center" vertical="center"/>
    </xf>
    <xf borderId="43" fillId="0" fontId="7" numFmtId="0" xfId="0" applyAlignment="1" applyBorder="1" applyFont="1">
      <alignment horizontal="center" vertical="center"/>
    </xf>
    <xf borderId="44" fillId="0" fontId="7" numFmtId="49" xfId="0" applyAlignment="1" applyBorder="1" applyFont="1" applyNumberFormat="1">
      <alignment horizontal="right" vertical="center"/>
    </xf>
    <xf borderId="45" fillId="0" fontId="7" numFmtId="2" xfId="0" applyAlignment="1" applyBorder="1" applyFont="1" applyNumberFormat="1">
      <alignment horizontal="center" vertical="center"/>
    </xf>
    <xf borderId="46" fillId="0" fontId="7" numFmtId="49" xfId="0" applyAlignment="1" applyBorder="1" applyFont="1" applyNumberFormat="1">
      <alignment horizontal="center" vertical="center"/>
    </xf>
    <xf borderId="46" fillId="0" fontId="7" numFmtId="0" xfId="0" applyAlignment="1" applyBorder="1" applyFont="1">
      <alignment horizontal="left" vertical="center"/>
    </xf>
    <xf borderId="47" fillId="0" fontId="6" numFmtId="166" xfId="0" applyAlignment="1" applyBorder="1" applyFont="1" applyNumberFormat="1">
      <alignment horizontal="center" vertical="center"/>
    </xf>
    <xf borderId="48" fillId="0" fontId="7" numFmtId="166" xfId="0" applyAlignment="1" applyBorder="1" applyFont="1" applyNumberFormat="1">
      <alignment horizontal="center" vertical="center"/>
    </xf>
    <xf borderId="49" fillId="0" fontId="7" numFmtId="1" xfId="0" applyAlignment="1" applyBorder="1" applyFont="1" applyNumberFormat="1">
      <alignment horizontal="center" vertical="center"/>
    </xf>
    <xf borderId="50" fillId="0" fontId="7" numFmtId="1" xfId="0" applyAlignment="1" applyBorder="1" applyFont="1" applyNumberFormat="1">
      <alignment horizontal="center" vertical="center"/>
    </xf>
    <xf borderId="50" fillId="0" fontId="7" numFmtId="2" xfId="0" applyAlignment="1" applyBorder="1" applyFont="1" applyNumberFormat="1">
      <alignment horizontal="center" shrinkToFit="0" vertical="center" wrapText="1"/>
    </xf>
    <xf borderId="48" fillId="0" fontId="7" numFmtId="2" xfId="0" applyAlignment="1" applyBorder="1" applyFont="1" applyNumberFormat="1">
      <alignment horizontal="center" shrinkToFit="0" vertical="center" wrapText="1"/>
    </xf>
    <xf borderId="48" fillId="0" fontId="15" numFmtId="2" xfId="0" applyAlignment="1" applyBorder="1" applyFont="1" applyNumberFormat="1">
      <alignment horizontal="center" vertical="center"/>
    </xf>
    <xf borderId="47" fillId="0" fontId="15" numFmtId="2" xfId="0" applyAlignment="1" applyBorder="1" applyFont="1" applyNumberFormat="1">
      <alignment horizontal="center" vertical="center"/>
    </xf>
    <xf borderId="47" fillId="0" fontId="7" numFmtId="2" xfId="0" applyAlignment="1" applyBorder="1" applyFont="1" applyNumberFormat="1">
      <alignment horizontal="center" shrinkToFit="0" vertical="center" wrapText="1"/>
    </xf>
    <xf borderId="46" fillId="0" fontId="7" numFmtId="1" xfId="0" applyAlignment="1" applyBorder="1" applyFont="1" applyNumberFormat="1">
      <alignment horizontal="center" vertical="center"/>
    </xf>
    <xf borderId="51" fillId="0" fontId="7" numFmtId="0" xfId="0" applyAlignment="1" applyBorder="1" applyFont="1">
      <alignment horizontal="center" vertical="center"/>
    </xf>
    <xf borderId="34" fillId="0" fontId="7" numFmtId="2" xfId="0" applyAlignment="1" applyBorder="1" applyFont="1" applyNumberFormat="1">
      <alignment horizontal="center" vertical="center"/>
    </xf>
    <xf borderId="11" fillId="0" fontId="7" numFmtId="2" xfId="0" applyAlignment="1" applyBorder="1" applyFont="1" applyNumberFormat="1">
      <alignment horizontal="center" vertical="center"/>
    </xf>
    <xf borderId="12" fillId="0" fontId="7" numFmtId="2" xfId="0" applyAlignment="1" applyBorder="1" applyFont="1" applyNumberFormat="1">
      <alignment horizontal="center" vertical="center"/>
    </xf>
    <xf borderId="14" fillId="0" fontId="7" numFmtId="2" xfId="0" applyAlignment="1" applyBorder="1" applyFont="1" applyNumberFormat="1">
      <alignment horizontal="center" vertical="center"/>
    </xf>
    <xf borderId="14" fillId="0" fontId="7" numFmtId="0" xfId="0" applyAlignment="1" applyBorder="1" applyFont="1">
      <alignment horizontal="center" vertical="center"/>
    </xf>
    <xf borderId="14" fillId="0" fontId="7" numFmtId="14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horizontal="left" vertical="center"/>
    </xf>
    <xf borderId="52" fillId="0" fontId="7" numFmtId="0" xfId="0" applyAlignment="1" applyBorder="1" applyFont="1">
      <alignment horizontal="left" vertical="center"/>
    </xf>
    <xf borderId="52" fillId="0" fontId="7" numFmtId="2" xfId="0" applyAlignment="1" applyBorder="1" applyFont="1" applyNumberFormat="1">
      <alignment horizontal="center" vertical="center"/>
    </xf>
    <xf borderId="53" fillId="0" fontId="12" numFmtId="0" xfId="0" applyBorder="1" applyFont="1"/>
    <xf borderId="54" fillId="0" fontId="12" numFmtId="0" xfId="0" applyBorder="1" applyFont="1"/>
    <xf borderId="53" fillId="0" fontId="7" numFmtId="2" xfId="0" applyAlignment="1" applyBorder="1" applyFont="1" applyNumberFormat="1">
      <alignment horizontal="center" vertical="center"/>
    </xf>
    <xf borderId="53" fillId="0" fontId="7" numFmtId="2" xfId="0" applyAlignment="1" applyBorder="1" applyFont="1" applyNumberFormat="1">
      <alignment horizontal="center" shrinkToFit="0" vertical="center" wrapText="1"/>
    </xf>
    <xf borderId="54" fillId="0" fontId="7" numFmtId="2" xfId="0" applyAlignment="1" applyBorder="1" applyFont="1" applyNumberFormat="1">
      <alignment horizontal="center" shrinkToFit="0" vertical="center" wrapText="1"/>
    </xf>
    <xf borderId="18" fillId="0" fontId="7" numFmtId="2" xfId="0" applyAlignment="1" applyBorder="1" applyFont="1" applyNumberFormat="1">
      <alignment horizontal="center" vertical="center"/>
    </xf>
    <xf borderId="18" fillId="0" fontId="7" numFmtId="2" xfId="0" applyAlignment="1" applyBorder="1" applyFont="1" applyNumberFormat="1">
      <alignment horizontal="center" shrinkToFit="0" vertical="center" wrapText="1"/>
    </xf>
    <xf borderId="52" fillId="0" fontId="7" numFmtId="1" xfId="0" applyAlignment="1" applyBorder="1" applyFont="1" applyNumberFormat="1">
      <alignment horizontal="center" vertical="center"/>
    </xf>
    <xf borderId="55" fillId="0" fontId="7" numFmtId="0" xfId="0" applyAlignment="1" applyBorder="1" applyFont="1">
      <alignment horizontal="center" vertical="center"/>
    </xf>
    <xf borderId="0" fillId="0" fontId="18" numFmtId="2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8" numFmtId="14" xfId="0" applyAlignment="1" applyFont="1" applyNumberFormat="1">
      <alignment horizontal="center" vertical="center"/>
    </xf>
    <xf borderId="0" fillId="0" fontId="18" numFmtId="0" xfId="0" applyAlignment="1" applyFont="1">
      <alignment horizontal="left" vertical="center"/>
    </xf>
    <xf borderId="0" fillId="0" fontId="19" numFmtId="2" xfId="0" applyAlignment="1" applyFont="1" applyNumberFormat="1">
      <alignment horizontal="center" vertical="center"/>
    </xf>
    <xf borderId="0" fillId="0" fontId="19" numFmtId="2" xfId="0" applyAlignment="1" applyFont="1" applyNumberFormat="1">
      <alignment horizontal="center"/>
    </xf>
    <xf borderId="0" fillId="0" fontId="19" numFmtId="2" xfId="0" applyAlignment="1" applyFont="1" applyNumberFormat="1">
      <alignment horizontal="center" shrinkToFit="0" vertical="top" wrapText="1"/>
    </xf>
    <xf borderId="0" fillId="0" fontId="9" numFmtId="1" xfId="0" applyAlignment="1" applyFont="1" applyNumberFormat="1">
      <alignment horizontal="center" vertical="center"/>
    </xf>
    <xf borderId="0" fillId="0" fontId="13" numFmtId="0" xfId="0" applyAlignment="1" applyFont="1">
      <alignment horizontal="center"/>
    </xf>
    <xf borderId="0" fillId="0" fontId="18" numFmtId="0" xfId="0" applyAlignment="1" applyFont="1">
      <alignment horizontal="left"/>
    </xf>
    <xf borderId="0" fillId="0" fontId="18" numFmtId="0" xfId="0" applyAlignment="1" applyFont="1">
      <alignment horizontal="left" vertical="top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18" numFmtId="0" xfId="0" applyFont="1"/>
    <xf borderId="0" fillId="0" fontId="18" numFmtId="169" xfId="0" applyAlignment="1" applyFont="1" applyNumberFormat="1">
      <alignment horizontal="center"/>
    </xf>
    <xf borderId="0" fillId="0" fontId="20" numFmtId="2" xfId="0" applyAlignment="1" applyFont="1" applyNumberFormat="1">
      <alignment horizontal="center"/>
    </xf>
    <xf borderId="0" fillId="0" fontId="21" numFmtId="0" xfId="0" applyAlignment="1" applyFont="1">
      <alignment horizontal="left"/>
    </xf>
    <xf borderId="0" fillId="0" fontId="21" numFmtId="165" xfId="0" applyAlignment="1" applyFont="1" applyNumberFormat="1">
      <alignment horizontal="left"/>
    </xf>
    <xf borderId="0" fillId="0" fontId="21" numFmtId="0" xfId="0" applyAlignment="1" applyFont="1">
      <alignment horizontal="right"/>
    </xf>
    <xf borderId="0" fillId="0" fontId="21" numFmtId="0" xfId="0" applyFont="1"/>
    <xf borderId="0" fillId="0" fontId="10" numFmtId="165" xfId="0" applyAlignment="1" applyFont="1" applyNumberFormat="1">
      <alignment horizontal="right"/>
    </xf>
    <xf borderId="0" fillId="0" fontId="22" numFmtId="0" xfId="0" applyAlignment="1" applyFont="1">
      <alignment horizontal="center"/>
    </xf>
    <xf borderId="0" fillId="0" fontId="13" numFmtId="0" xfId="0" applyAlignment="1" applyFont="1">
      <alignment horizontal="right" vertical="center"/>
    </xf>
    <xf borderId="0" fillId="0" fontId="23" numFmtId="0" xfId="0" applyAlignment="1" applyFont="1">
      <alignment horizontal="left"/>
    </xf>
    <xf borderId="0" fillId="0" fontId="13" numFmtId="0" xfId="0" applyAlignment="1" applyFont="1">
      <alignment horizontal="right"/>
    </xf>
    <xf borderId="0" fillId="0" fontId="24" numFmtId="0" xfId="0" applyAlignment="1" applyFont="1">
      <alignment horizontal="right" vertical="center"/>
    </xf>
    <xf borderId="0" fillId="0" fontId="23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right" vertical="center"/>
    </xf>
    <xf borderId="0" fillId="0" fontId="23" numFmtId="164" xfId="0" applyAlignment="1" applyFont="1" applyNumberFormat="1">
      <alignment horizontal="left" vertical="center"/>
    </xf>
    <xf borderId="0" fillId="0" fontId="23" numFmtId="1" xfId="0" applyAlignment="1" applyFont="1" applyNumberFormat="1">
      <alignment horizontal="center" vertical="center"/>
    </xf>
    <xf borderId="0" fillId="0" fontId="23" numFmtId="164" xfId="0" applyAlignment="1" applyFont="1" applyNumberFormat="1">
      <alignment vertical="center"/>
    </xf>
    <xf borderId="0" fillId="0" fontId="9" numFmtId="0" xfId="0" applyAlignment="1" applyFont="1">
      <alignment horizontal="left" vertical="center"/>
    </xf>
    <xf borderId="13" fillId="0" fontId="1" numFmtId="0" xfId="0" applyAlignment="1" applyBorder="1" applyFont="1">
      <alignment horizontal="left" vertical="center"/>
    </xf>
    <xf borderId="13" fillId="0" fontId="12" numFmtId="0" xfId="0" applyBorder="1" applyFont="1"/>
    <xf borderId="56" fillId="0" fontId="13" numFmtId="0" xfId="0" applyAlignment="1" applyBorder="1" applyFont="1">
      <alignment horizontal="center" shrinkToFit="0" vertical="center" wrapText="1"/>
    </xf>
    <xf borderId="9" fillId="0" fontId="13" numFmtId="0" xfId="0" applyAlignment="1" applyBorder="1" applyFont="1">
      <alignment horizontal="left" vertical="center"/>
    </xf>
    <xf borderId="5" fillId="0" fontId="13" numFmtId="0" xfId="0" applyAlignment="1" applyBorder="1" applyFont="1">
      <alignment horizontal="center" vertical="center"/>
    </xf>
    <xf borderId="5" fillId="0" fontId="24" numFmtId="0" xfId="0" applyAlignment="1" applyBorder="1" applyFont="1">
      <alignment horizontal="center" vertical="center"/>
    </xf>
    <xf borderId="5" fillId="0" fontId="24" numFmtId="14" xfId="0" applyAlignment="1" applyBorder="1" applyFont="1" applyNumberFormat="1">
      <alignment horizontal="center" vertical="center"/>
    </xf>
    <xf borderId="24" fillId="0" fontId="13" numFmtId="0" xfId="0" applyAlignment="1" applyBorder="1" applyFont="1">
      <alignment horizontal="right" vertical="center"/>
    </xf>
    <xf borderId="0" fillId="0" fontId="24" numFmtId="0" xfId="0" applyAlignment="1" applyFont="1">
      <alignment horizontal="left" vertical="center"/>
    </xf>
    <xf borderId="47" fillId="0" fontId="1" numFmtId="0" xfId="0" applyBorder="1" applyFont="1"/>
    <xf borderId="20" fillId="0" fontId="1" numFmtId="0" xfId="0" applyBorder="1" applyFont="1"/>
    <xf borderId="20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57" fillId="0" fontId="1" numFmtId="0" xfId="0" applyAlignment="1" applyBorder="1" applyFont="1">
      <alignment horizontal="center"/>
    </xf>
    <xf borderId="17" fillId="0" fontId="1" numFmtId="0" xfId="0" applyAlignment="1" applyBorder="1" applyFont="1">
      <alignment horizontal="center"/>
    </xf>
    <xf borderId="57" fillId="0" fontId="1" numFmtId="0" xfId="0" applyBorder="1" applyFont="1"/>
    <xf borderId="58" fillId="0" fontId="8" numFmtId="49" xfId="0" applyAlignment="1" applyBorder="1" applyFont="1" applyNumberFormat="1">
      <alignment horizontal="center"/>
    </xf>
    <xf borderId="9" fillId="0" fontId="8" numFmtId="0" xfId="0" applyAlignment="1" applyBorder="1" applyFont="1">
      <alignment horizontal="left"/>
    </xf>
    <xf borderId="6" fillId="0" fontId="24" numFmtId="2" xfId="0" applyAlignment="1" applyBorder="1" applyFont="1" applyNumberFormat="1">
      <alignment vertical="center"/>
    </xf>
    <xf borderId="59" fillId="0" fontId="23" numFmtId="2" xfId="0" applyAlignment="1" applyBorder="1" applyFont="1" applyNumberFormat="1">
      <alignment vertical="center"/>
    </xf>
    <xf borderId="7" fillId="0" fontId="24" numFmtId="2" xfId="0" applyAlignment="1" applyBorder="1" applyFont="1" applyNumberFormat="1">
      <alignment vertical="center"/>
    </xf>
    <xf quotePrefix="1" borderId="6" fillId="0" fontId="24" numFmtId="2" xfId="0" applyAlignment="1" applyBorder="1" applyFont="1" applyNumberFormat="1">
      <alignment horizontal="center" vertical="center"/>
    </xf>
    <xf borderId="60" fillId="0" fontId="24" numFmtId="2" xfId="0" applyAlignment="1" applyBorder="1" applyFont="1" applyNumberFormat="1">
      <alignment vertical="center"/>
    </xf>
    <xf borderId="0" fillId="0" fontId="24" numFmtId="0" xfId="0" applyAlignment="1" applyFont="1">
      <alignment vertical="center"/>
    </xf>
    <xf borderId="0" fillId="0" fontId="24" numFmtId="0" xfId="0" applyAlignment="1" applyFont="1">
      <alignment horizontal="center"/>
    </xf>
    <xf borderId="39" fillId="0" fontId="9" numFmtId="49" xfId="0" applyAlignment="1" applyBorder="1" applyFont="1" applyNumberFormat="1">
      <alignment horizontal="center"/>
    </xf>
    <xf borderId="32" fillId="0" fontId="8" numFmtId="0" xfId="0" applyAlignment="1" applyBorder="1" applyFont="1">
      <alignment horizontal="left"/>
    </xf>
    <xf borderId="32" fillId="0" fontId="24" numFmtId="0" xfId="0" applyAlignment="1" applyBorder="1" applyFont="1">
      <alignment vertical="center"/>
    </xf>
    <xf borderId="33" fillId="0" fontId="24" numFmtId="0" xfId="0" applyAlignment="1" applyBorder="1" applyFont="1">
      <alignment vertical="center"/>
    </xf>
    <xf borderId="61" fillId="0" fontId="23" numFmtId="0" xfId="0" applyAlignment="1" applyBorder="1" applyFont="1">
      <alignment vertical="center"/>
    </xf>
    <xf borderId="35" fillId="0" fontId="24" numFmtId="0" xfId="0" applyAlignment="1" applyBorder="1" applyFont="1">
      <alignment vertical="center"/>
    </xf>
    <xf borderId="62" fillId="0" fontId="23" numFmtId="0" xfId="0" applyAlignment="1" applyBorder="1" applyFont="1">
      <alignment vertical="center"/>
    </xf>
    <xf borderId="62" fillId="0" fontId="23" numFmtId="2" xfId="0" applyAlignment="1" applyBorder="1" applyFont="1" applyNumberFormat="1">
      <alignment vertical="center"/>
    </xf>
    <xf borderId="0" fillId="0" fontId="9" numFmtId="2" xfId="0" applyAlignment="1" applyFont="1" applyNumberFormat="1">
      <alignment shrinkToFit="0" vertical="center" wrapText="1"/>
    </xf>
    <xf borderId="0" fillId="0" fontId="9" numFmtId="1" xfId="0" applyAlignment="1" applyFont="1" applyNumberFormat="1">
      <alignment horizontal="center"/>
    </xf>
    <xf borderId="47" fillId="0" fontId="8" numFmtId="49" xfId="0" applyAlignment="1" applyBorder="1" applyFont="1" applyNumberFormat="1">
      <alignment horizontal="center"/>
    </xf>
    <xf borderId="47" fillId="0" fontId="8" numFmtId="0" xfId="0" applyAlignment="1" applyBorder="1" applyFont="1">
      <alignment horizontal="left"/>
    </xf>
    <xf borderId="28" fillId="0" fontId="24" numFmtId="2" xfId="0" applyAlignment="1" applyBorder="1" applyFont="1" applyNumberFormat="1">
      <alignment vertical="center"/>
    </xf>
    <xf borderId="63" fillId="0" fontId="23" numFmtId="2" xfId="0" applyAlignment="1" applyBorder="1" applyFont="1" applyNumberFormat="1">
      <alignment vertical="center"/>
    </xf>
    <xf borderId="27" fillId="0" fontId="24" numFmtId="2" xfId="0" applyAlignment="1" applyBorder="1" applyFont="1" applyNumberFormat="1">
      <alignment vertical="center"/>
    </xf>
    <xf borderId="64" fillId="0" fontId="23" numFmtId="2" xfId="0" applyAlignment="1" applyBorder="1" applyFont="1" applyNumberFormat="1">
      <alignment vertical="center"/>
    </xf>
    <xf borderId="65" fillId="0" fontId="24" numFmtId="2" xfId="0" applyAlignment="1" applyBorder="1" applyFont="1" applyNumberFormat="1">
      <alignment vertical="center"/>
    </xf>
    <xf borderId="32" fillId="0" fontId="24" numFmtId="0" xfId="0" applyAlignment="1" applyBorder="1" applyFont="1">
      <alignment horizontal="center" vertical="center"/>
    </xf>
    <xf borderId="33" fillId="0" fontId="24" numFmtId="0" xfId="0" applyAlignment="1" applyBorder="1" applyFont="1">
      <alignment horizontal="center" vertical="center"/>
    </xf>
    <xf quotePrefix="1" borderId="28" fillId="0" fontId="24" numFmtId="2" xfId="0" applyAlignment="1" applyBorder="1" applyFont="1" applyNumberFormat="1">
      <alignment horizontal="center" vertical="center"/>
    </xf>
    <xf borderId="42" fillId="0" fontId="24" numFmtId="0" xfId="0" applyAlignment="1" applyBorder="1" applyFont="1">
      <alignment vertical="center"/>
    </xf>
    <xf borderId="66" fillId="0" fontId="24" numFmtId="2" xfId="0" applyAlignment="1" applyBorder="1" applyFont="1" applyNumberFormat="1">
      <alignment vertical="center"/>
    </xf>
    <xf borderId="32" fillId="0" fontId="9" numFmtId="49" xfId="0" applyAlignment="1" applyBorder="1" applyFont="1" applyNumberFormat="1">
      <alignment horizontal="center"/>
    </xf>
    <xf borderId="61" fillId="0" fontId="9" numFmtId="0" xfId="0" applyAlignment="1" applyBorder="1" applyFont="1">
      <alignment vertical="center"/>
    </xf>
    <xf borderId="61" fillId="0" fontId="23" numFmtId="2" xfId="0" applyAlignment="1" applyBorder="1" applyFont="1" applyNumberFormat="1">
      <alignment vertical="center"/>
    </xf>
    <xf borderId="0" fillId="0" fontId="13" numFmtId="168" xfId="0" applyFont="1" applyNumberFormat="1"/>
    <xf borderId="0" fillId="0" fontId="25" numFmtId="0" xfId="0" applyFont="1"/>
    <xf borderId="0" fillId="0" fontId="13" numFmtId="1" xfId="0" applyFont="1" applyNumberFormat="1"/>
    <xf borderId="0" fillId="0" fontId="26" numFmtId="168" xfId="0" applyAlignment="1" applyFont="1" applyNumberFormat="1">
      <alignment horizontal="right" vertical="center"/>
    </xf>
    <xf borderId="1" fillId="3" fontId="26" numFmtId="168" xfId="0" applyAlignment="1" applyBorder="1" applyFill="1" applyFont="1" applyNumberFormat="1">
      <alignment horizontal="right" vertical="center"/>
    </xf>
    <xf borderId="0" fillId="0" fontId="24" numFmtId="0" xfId="0" applyAlignment="1" applyFont="1">
      <alignment horizontal="right"/>
    </xf>
    <xf borderId="0" fillId="0" fontId="1" numFmtId="168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152400</xdr:rowOff>
    </xdr:from>
    <xdr:ext cx="733425" cy="11334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752475" cy="0"/>
    <xdr:pic>
      <xdr:nvPicPr>
        <xdr:cNvPr descr="logo2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752475" cy="0"/>
    <xdr:pic>
      <xdr:nvPicPr>
        <xdr:cNvPr descr="logo2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809625" cy="0"/>
    <xdr:pic>
      <xdr:nvPicPr>
        <xdr:cNvPr descr="logo2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81000" cy="0"/>
    <xdr:pic>
      <xdr:nvPicPr>
        <xdr:cNvPr descr="logo2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714375" cy="11239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7.0"/>
    <col customWidth="1" min="2" max="2" width="8.0"/>
    <col customWidth="1" min="3" max="3" width="5.86"/>
    <col customWidth="1" min="4" max="4" width="7.57"/>
    <col customWidth="1" min="5" max="5" width="10.57"/>
    <col customWidth="1" min="6" max="6" width="4.43"/>
    <col customWidth="1" min="7" max="7" width="27.86"/>
    <col customWidth="1" min="8" max="8" width="20.57"/>
    <col customWidth="1" min="9" max="17" width="6.86"/>
    <col customWidth="1" min="18" max="21" width="8.0"/>
    <col customWidth="1" min="22" max="22" width="9.0"/>
    <col customWidth="1" min="23" max="24" width="8.0"/>
    <col customWidth="1" min="25" max="25" width="4.57"/>
    <col customWidth="1" min="26" max="26" width="5.0"/>
    <col customWidth="1" hidden="1" min="27" max="27" width="9.43"/>
    <col customWidth="1" hidden="1" min="28" max="34" width="9.14"/>
  </cols>
  <sheetData>
    <row r="1" ht="12.75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72.75" customHeight="1">
      <c r="A2" s="1"/>
      <c r="B2" s="1"/>
      <c r="C2" s="1"/>
      <c r="D2" s="1"/>
      <c r="E2" s="1"/>
      <c r="F2" s="1"/>
      <c r="G2" s="2" t="s">
        <v>0</v>
      </c>
      <c r="S2" s="1"/>
      <c r="T2" s="1"/>
      <c r="U2" s="3" t="s">
        <v>1</v>
      </c>
      <c r="V2" s="1"/>
      <c r="W2" s="1"/>
      <c r="X2" s="1"/>
      <c r="Y2" s="1"/>
    </row>
    <row r="3" ht="12.75" customHeight="1">
      <c r="A3" s="1"/>
      <c r="B3" s="1"/>
      <c r="C3" s="1"/>
      <c r="D3" s="1"/>
      <c r="E3" s="4"/>
      <c r="F3" s="1"/>
      <c r="G3" s="5" t="s">
        <v>2</v>
      </c>
      <c r="S3" s="6" t="s">
        <v>3</v>
      </c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5.0" customHeight="1">
      <c r="A5" s="7" t="s">
        <v>4</v>
      </c>
      <c r="C5" s="8" t="s">
        <v>5</v>
      </c>
      <c r="H5" s="7" t="s">
        <v>6</v>
      </c>
      <c r="I5" s="8" t="s">
        <v>7</v>
      </c>
      <c r="O5" s="7" t="s">
        <v>8</v>
      </c>
      <c r="P5" s="9" t="s">
        <v>9</v>
      </c>
      <c r="U5" s="10" t="s">
        <v>10</v>
      </c>
      <c r="V5" s="11">
        <v>44797.0</v>
      </c>
      <c r="X5" s="12" t="s">
        <v>11</v>
      </c>
      <c r="Y5" s="13">
        <v>1.0</v>
      </c>
    </row>
    <row r="6" ht="13.5" customHeight="1">
      <c r="A6" s="1"/>
      <c r="B6" s="1"/>
      <c r="C6" s="1"/>
      <c r="D6" s="1"/>
      <c r="E6" s="1"/>
      <c r="F6" s="1"/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B6" s="15"/>
      <c r="AC6" s="15"/>
      <c r="AD6" s="15"/>
      <c r="AE6" s="16" t="s">
        <v>12</v>
      </c>
      <c r="AF6" s="16" t="s">
        <v>12</v>
      </c>
      <c r="AG6" s="16" t="s">
        <v>12</v>
      </c>
    </row>
    <row r="7" ht="15.0" customHeight="1">
      <c r="A7" s="17" t="s">
        <v>13</v>
      </c>
      <c r="B7" s="18" t="s">
        <v>14</v>
      </c>
      <c r="C7" s="19" t="s">
        <v>15</v>
      </c>
      <c r="D7" s="20" t="s">
        <v>15</v>
      </c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2"/>
      <c r="K7" s="23"/>
      <c r="L7" s="21" t="s">
        <v>21</v>
      </c>
      <c r="M7" s="22"/>
      <c r="N7" s="23"/>
      <c r="O7" s="24" t="s">
        <v>22</v>
      </c>
      <c r="P7" s="25"/>
      <c r="Q7" s="25"/>
      <c r="R7" s="25"/>
      <c r="S7" s="26" t="s">
        <v>23</v>
      </c>
      <c r="T7" s="27" t="s">
        <v>24</v>
      </c>
      <c r="U7" s="27" t="s">
        <v>25</v>
      </c>
      <c r="V7" s="27" t="s">
        <v>26</v>
      </c>
      <c r="W7" s="21" t="s">
        <v>27</v>
      </c>
      <c r="X7" s="28" t="s">
        <v>28</v>
      </c>
      <c r="Y7" s="28" t="s">
        <v>29</v>
      </c>
      <c r="Z7" s="29" t="s">
        <v>30</v>
      </c>
      <c r="AA7" s="30"/>
      <c r="AB7" s="31"/>
      <c r="AC7" s="31"/>
      <c r="AD7" s="31"/>
      <c r="AE7" s="32" t="s">
        <v>31</v>
      </c>
      <c r="AF7" s="32" t="s">
        <v>31</v>
      </c>
      <c r="AG7" s="32" t="s">
        <v>31</v>
      </c>
      <c r="AH7" s="30" t="s">
        <v>32</v>
      </c>
    </row>
    <row r="8" ht="15.0" customHeight="1">
      <c r="A8" s="33" t="s">
        <v>33</v>
      </c>
      <c r="B8" s="34" t="s">
        <v>34</v>
      </c>
      <c r="C8" s="35" t="s">
        <v>35</v>
      </c>
      <c r="D8" s="36" t="s">
        <v>28</v>
      </c>
      <c r="E8" s="37" t="s">
        <v>36</v>
      </c>
      <c r="F8" s="37" t="s">
        <v>37</v>
      </c>
      <c r="G8" s="38"/>
      <c r="H8" s="38"/>
      <c r="I8" s="38" t="s">
        <v>38</v>
      </c>
      <c r="J8" s="39"/>
      <c r="K8" s="40"/>
      <c r="L8" s="38" t="s">
        <v>38</v>
      </c>
      <c r="M8" s="39"/>
      <c r="N8" s="40"/>
      <c r="O8" s="41" t="s">
        <v>20</v>
      </c>
      <c r="P8" s="34" t="s">
        <v>21</v>
      </c>
      <c r="Q8" s="42" t="s">
        <v>39</v>
      </c>
      <c r="R8" s="35" t="s">
        <v>23</v>
      </c>
      <c r="S8" s="41" t="s">
        <v>40</v>
      </c>
      <c r="T8" s="43" t="s">
        <v>23</v>
      </c>
      <c r="U8" s="43" t="s">
        <v>23</v>
      </c>
      <c r="V8" s="43" t="s">
        <v>23</v>
      </c>
      <c r="W8" s="37" t="s">
        <v>41</v>
      </c>
      <c r="X8" s="44" t="s">
        <v>42</v>
      </c>
      <c r="Y8" s="44"/>
      <c r="Z8" s="45"/>
      <c r="AA8" s="30"/>
      <c r="AB8" s="31" t="s">
        <v>43</v>
      </c>
      <c r="AC8" s="31" t="s">
        <v>44</v>
      </c>
      <c r="AD8" s="46" t="s">
        <v>40</v>
      </c>
      <c r="AE8" s="32" t="s">
        <v>45</v>
      </c>
      <c r="AF8" s="32" t="s">
        <v>46</v>
      </c>
      <c r="AG8" s="32" t="s">
        <v>47</v>
      </c>
      <c r="AH8" s="30" t="s">
        <v>48</v>
      </c>
    </row>
    <row r="9" ht="18.0" customHeight="1">
      <c r="A9" s="47" t="s">
        <v>49</v>
      </c>
      <c r="B9" s="48">
        <v>47.36</v>
      </c>
      <c r="C9" s="49" t="s">
        <v>50</v>
      </c>
      <c r="D9" s="50" t="s">
        <v>51</v>
      </c>
      <c r="E9" s="49" t="s">
        <v>52</v>
      </c>
      <c r="F9" s="49"/>
      <c r="G9" s="51" t="s">
        <v>53</v>
      </c>
      <c r="H9" s="51" t="s">
        <v>7</v>
      </c>
      <c r="I9" s="52">
        <v>23.0</v>
      </c>
      <c r="J9" s="52">
        <v>25.0</v>
      </c>
      <c r="K9" s="52">
        <v>-27.0</v>
      </c>
      <c r="L9" s="52">
        <v>36.0</v>
      </c>
      <c r="M9" s="52">
        <v>-38.0</v>
      </c>
      <c r="N9" s="52">
        <v>38.0</v>
      </c>
      <c r="O9" s="53">
        <f>IF(MAX(I9:K9)&gt;0,IF(MAX(I9:K9)&lt;0,0,TRUNC(MAX(I9:K9)/1)*1),"")</f>
        <v>25</v>
      </c>
      <c r="P9" s="54">
        <f>IF(MAX(L9:N9)&gt;0,IF(MAX(L9:N9)&lt;0,0,TRUNC(MAX(L9:N9)/1)*1),"")</f>
        <v>38</v>
      </c>
      <c r="Q9" s="55">
        <f>IF(O9="","",IF(P9="","",IF(SUM(O9:P9)=0,"",SUM(O9:P9))))</f>
        <v>63</v>
      </c>
      <c r="R9" s="56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>100.933727</v>
      </c>
      <c r="S9" s="57" t="str">
        <f>IF(AD9=1,R9*AG9,"")</f>
        <v/>
      </c>
      <c r="T9" s="58">
        <f>IF('K1'!G7="","",'K1'!G7)</f>
        <v>5.58</v>
      </c>
      <c r="U9" s="58">
        <f>IF('K1'!K7="","",'K1'!K7)</f>
        <v>5.85</v>
      </c>
      <c r="V9" s="58">
        <f>IF('K1'!N7="","",'K1'!N7)</f>
        <v>7.98</v>
      </c>
      <c r="W9" s="58"/>
      <c r="X9" s="59"/>
      <c r="Y9" s="60"/>
      <c r="Z9" s="61"/>
      <c r="AA9" s="62">
        <f>V5</f>
        <v>44797</v>
      </c>
      <c r="AB9" s="63" t="str">
        <f>IF(ISNUMBER(FIND("M",C9)),"m",IF(ISNUMBER(FIND("K",C9)),"k"))</f>
        <v>k</v>
      </c>
      <c r="AC9" s="64">
        <f>IF(OR(E9="",AA9=""),0,(YEAR(AA9)-YEAR(E9)))</f>
        <v>13</v>
      </c>
      <c r="AD9" s="65" t="str">
        <f>IF(AC9&gt;34,1,"")</f>
        <v/>
      </c>
      <c r="AE9" s="66" t="b">
        <f>IF(AD9=1,LOOKUP(AC9,'Meltzer-Faber'!A3:A63,'Meltzer-Faber'!B3:B63))</f>
        <v>0</v>
      </c>
      <c r="AF9" s="66" t="b">
        <f>IF(AD9=1,LOOKUP(AC9,'Meltzer-Faber'!A3:A63,'Meltzer-Faber'!C3:C63))</f>
        <v>0</v>
      </c>
      <c r="AG9" s="66" t="b">
        <f>IF(AB9="m",AE9,IF(AB9="k",AF9,""))</f>
        <v>0</v>
      </c>
      <c r="AH9" s="67">
        <f>IF(B9="","",IF(B9&gt;175.508,1,IF(B9&lt;32,10^(0.75194503*LOG10(32/175.508)^2),10^(0.75194503*LOG10(B9/175.508)^2))))</f>
        <v>1.751266616</v>
      </c>
    </row>
    <row r="10" ht="18.0" customHeight="1">
      <c r="A10" s="68"/>
      <c r="B10" s="69"/>
      <c r="C10" s="70"/>
      <c r="D10" s="71"/>
      <c r="E10" s="72"/>
      <c r="F10" s="72"/>
      <c r="G10" s="73"/>
      <c r="H10" s="74"/>
      <c r="I10" s="75"/>
      <c r="J10" s="76"/>
      <c r="K10" s="77"/>
      <c r="L10" s="75"/>
      <c r="M10" s="76"/>
      <c r="N10" s="77"/>
      <c r="O10" s="70"/>
      <c r="P10" s="78"/>
      <c r="Q10" s="79">
        <f>IF(R9="","",R9*1.2)</f>
        <v>121.1204724</v>
      </c>
      <c r="R10" s="76"/>
      <c r="S10" s="80"/>
      <c r="T10" s="81">
        <f>IF(T9="","",T9*20)</f>
        <v>111.6</v>
      </c>
      <c r="U10" s="81">
        <f>IF(U9="","",(U9*10)*AH9)</f>
        <v>102.4490971</v>
      </c>
      <c r="V10" s="81">
        <f>IF(V9="","",IF((80+(8-ROUNDUP(V9,1))*40)&lt;0,0,80+(8-ROUNDUP(V9,1))*40))</f>
        <v>80</v>
      </c>
      <c r="W10" s="81">
        <f>IF(SUM(T10,U10,V10)&gt;0,SUM(T10,U10,V10),"")</f>
        <v>294.0490971</v>
      </c>
      <c r="X10" s="82">
        <f>IF(OR(Q10="",T10="",U10="",V10=""),"",SUM(Q10,T10,U10,V10))</f>
        <v>415.1695694</v>
      </c>
      <c r="Y10" s="83"/>
      <c r="Z10" s="84"/>
      <c r="AA10" s="62"/>
      <c r="AB10" s="63"/>
      <c r="AC10" s="64"/>
      <c r="AD10" s="65"/>
      <c r="AE10" s="66"/>
      <c r="AF10" s="66"/>
      <c r="AG10" s="66"/>
      <c r="AH10" s="85"/>
    </row>
    <row r="11" ht="18.0" customHeight="1">
      <c r="A11" s="47" t="s">
        <v>54</v>
      </c>
      <c r="B11" s="48">
        <v>58.11</v>
      </c>
      <c r="C11" s="49" t="s">
        <v>50</v>
      </c>
      <c r="D11" s="50" t="s">
        <v>55</v>
      </c>
      <c r="E11" s="49" t="s">
        <v>56</v>
      </c>
      <c r="F11" s="49"/>
      <c r="G11" s="51" t="s">
        <v>57</v>
      </c>
      <c r="H11" s="51" t="s">
        <v>7</v>
      </c>
      <c r="I11" s="52">
        <v>41.0</v>
      </c>
      <c r="J11" s="52">
        <v>44.0</v>
      </c>
      <c r="K11" s="52">
        <v>-46.0</v>
      </c>
      <c r="L11" s="52">
        <v>49.0</v>
      </c>
      <c r="M11" s="52">
        <v>52.0</v>
      </c>
      <c r="N11" s="52">
        <v>55.0</v>
      </c>
      <c r="O11" s="53">
        <f>IF(MAX(I11:K11)&gt;0,IF(MAX(I11:K11)&lt;0,0,TRUNC(MAX(I11:K11)/1)*1),"")</f>
        <v>44</v>
      </c>
      <c r="P11" s="54">
        <f>IF(MAX(L11:N11)&gt;0,IF(MAX(L11:N11)&lt;0,0,TRUNC(MAX(L11:N11)/1)*1),"")</f>
        <v>55</v>
      </c>
      <c r="Q11" s="55">
        <f>IF(O11="","",IF(P11="","",IF(SUM(O11:P11)=0,"",SUM(O11:P11))))</f>
        <v>99</v>
      </c>
      <c r="R11" s="56">
        <f>IF(Q11="","",IF(C11="","",IF((AB11="k"),IF(B11&gt;153.655,Q11,IF(B11&lt;28,10^(0.783497476*LOG10(28/153.655)^2)*Q11,10^(0.783497476*LOG10(B11/153.655)^2)*Q11)),IF(B11&gt;175.508,Q11,IF(B11&lt;32,10^(0.75194503*LOG10(32/175.508)^2)*Q11,10^(0.75194503*LOG10(B11/175.508)^2)*Q11)))))</f>
        <v>136.571238</v>
      </c>
      <c r="S11" s="57" t="str">
        <f>IF(AD11=1,R11*AG11,"")</f>
        <v/>
      </c>
      <c r="T11" s="58">
        <f>IF('K1'!G9="","",'K1'!G9)</f>
        <v>6.65</v>
      </c>
      <c r="U11" s="58">
        <f>IF('K1'!K9="","",'K1'!K9)</f>
        <v>12.58</v>
      </c>
      <c r="V11" s="86">
        <v>7.39</v>
      </c>
      <c r="W11" s="58"/>
      <c r="X11" s="59"/>
      <c r="Y11" s="87"/>
      <c r="Z11" s="88"/>
      <c r="AA11" s="62">
        <f>V5</f>
        <v>44797</v>
      </c>
      <c r="AB11" s="63" t="str">
        <f>IF(ISNUMBER(FIND("M",C11)),"m",IF(ISNUMBER(FIND("K",C11)),"k"))</f>
        <v>k</v>
      </c>
      <c r="AC11" s="64">
        <f>IF(OR(E11="",AA11=""),0,(YEAR(AA11)-YEAR(E11)))</f>
        <v>16</v>
      </c>
      <c r="AD11" s="65" t="str">
        <f>IF(AC11&gt;34,1,"")</f>
        <v/>
      </c>
      <c r="AE11" s="66" t="b">
        <f>IF(AD11=1,LOOKUP(AC11,'Meltzer-Faber'!A3:A63,'Meltzer-Faber'!B3:B63))</f>
        <v>0</v>
      </c>
      <c r="AF11" s="66" t="b">
        <f>IF(AD11=1,LOOKUP(AC11,'Meltzer-Faber'!A3:A63,'Meltzer-Faber'!C3:C63))</f>
        <v>0</v>
      </c>
      <c r="AG11" s="66" t="b">
        <f>IF(AB11="m",AE11,IF(AB11="k",AF11,""))</f>
        <v>0</v>
      </c>
      <c r="AH11" s="67">
        <f>IF(B11="","",IF(B11&gt;175.508,1,IF(B11&lt;32,10^(0.75194503*LOG10(32/175.508)^2),10^(0.75194503*LOG10(B11/175.508)^2))))</f>
        <v>1.490326324</v>
      </c>
    </row>
    <row r="12" ht="18.0" customHeight="1">
      <c r="A12" s="68"/>
      <c r="B12" s="69"/>
      <c r="C12" s="70"/>
      <c r="D12" s="71"/>
      <c r="E12" s="72"/>
      <c r="F12" s="72"/>
      <c r="G12" s="73"/>
      <c r="H12" s="74"/>
      <c r="I12" s="75"/>
      <c r="J12" s="76"/>
      <c r="K12" s="77"/>
      <c r="L12" s="75"/>
      <c r="M12" s="76"/>
      <c r="N12" s="77"/>
      <c r="O12" s="70"/>
      <c r="P12" s="78"/>
      <c r="Q12" s="79">
        <f>IF(R11="","",R11*1.2)</f>
        <v>163.8854856</v>
      </c>
      <c r="R12" s="76"/>
      <c r="S12" s="80"/>
      <c r="T12" s="81">
        <f>IF(T11="","",T11*20)</f>
        <v>133</v>
      </c>
      <c r="U12" s="81">
        <f>IF(U11="","",(U11*10)*AH11)</f>
        <v>187.4830516</v>
      </c>
      <c r="V12" s="81">
        <f>IF(V11="","",IF((80+(8-ROUNDUP(V11,1))*40)&lt;0,0,80+(8-ROUNDUP(V11,1))*40))</f>
        <v>104</v>
      </c>
      <c r="W12" s="81">
        <f>IF(SUM(T12,U12,V12)&gt;0,SUM(T12,U12,V12),"")</f>
        <v>424.4830516</v>
      </c>
      <c r="X12" s="82">
        <f>IF(OR(Q12="",T12="",U12="",V12=""),"",SUM(Q12,T12,U12,V12))</f>
        <v>588.3685371</v>
      </c>
      <c r="Y12" s="83"/>
      <c r="Z12" s="84"/>
      <c r="AA12" s="62"/>
      <c r="AB12" s="30"/>
      <c r="AC12" s="30"/>
      <c r="AD12" s="30"/>
      <c r="AE12" s="30"/>
      <c r="AF12" s="30"/>
      <c r="AG12" s="30"/>
      <c r="AH12" s="85"/>
    </row>
    <row r="13" ht="18.0" customHeight="1">
      <c r="A13" s="47" t="s">
        <v>58</v>
      </c>
      <c r="B13" s="48">
        <v>64.36</v>
      </c>
      <c r="C13" s="49" t="s">
        <v>50</v>
      </c>
      <c r="D13" s="50" t="s">
        <v>59</v>
      </c>
      <c r="E13" s="49" t="s">
        <v>60</v>
      </c>
      <c r="F13" s="49"/>
      <c r="G13" s="51" t="s">
        <v>61</v>
      </c>
      <c r="H13" s="51" t="s">
        <v>7</v>
      </c>
      <c r="I13" s="52">
        <v>25.0</v>
      </c>
      <c r="J13" s="52">
        <v>27.0</v>
      </c>
      <c r="K13" s="52">
        <v>29.0</v>
      </c>
      <c r="L13" s="52">
        <v>37.0</v>
      </c>
      <c r="M13" s="52">
        <v>38.0</v>
      </c>
      <c r="N13" s="52">
        <v>-40.0</v>
      </c>
      <c r="O13" s="53">
        <f>IF(MAX(I13:K13)&gt;0,IF(MAX(I13:K13)&lt;0,0,TRUNC(MAX(I13:K13)/1)*1),"")</f>
        <v>29</v>
      </c>
      <c r="P13" s="54">
        <f>IF(MAX(L13:N13)&gt;0,IF(MAX(L13:N13)&lt;0,0,TRUNC(MAX(L13:N13)/1)*1),"")</f>
        <v>38</v>
      </c>
      <c r="Q13" s="55">
        <f>IF(O13="","",IF(P13="","",IF(SUM(O13:P13)=0,"",SUM(O13:P13))))</f>
        <v>67</v>
      </c>
      <c r="R13" s="56">
        <f>IF(Q13="","",IF(C13="","",IF((AB13="k"),IF(B13&gt;153.655,Q13,IF(B13&lt;28,10^(0.783497476*LOG10(28/153.655)^2)*Q13,10^(0.783497476*LOG10(B13/153.655)^2)*Q13)),IF(B13&gt;175.508,Q13,IF(B13&lt;32,10^(0.75194503*LOG10(32/175.508)^2)*Q13,10^(0.75194503*LOG10(B13/175.508)^2)*Q13)))))</f>
        <v>86.69279181</v>
      </c>
      <c r="S13" s="57" t="str">
        <f>IF(AD13=1,R13*AG13,"")</f>
        <v/>
      </c>
      <c r="T13" s="58">
        <f>IF('K1'!G11="","",'K1'!G11)</f>
        <v>5.56</v>
      </c>
      <c r="U13" s="58">
        <f>IF('K1'!K11="","",'K1'!K11)</f>
        <v>7.25</v>
      </c>
      <c r="V13" s="86">
        <v>8.42</v>
      </c>
      <c r="W13" s="58"/>
      <c r="X13" s="59"/>
      <c r="Y13" s="87"/>
      <c r="Z13" s="88"/>
      <c r="AA13" s="62">
        <f>V5</f>
        <v>44797</v>
      </c>
      <c r="AB13" s="63" t="str">
        <f>IF(ISNUMBER(FIND("M",C13)),"m",IF(ISNUMBER(FIND("K",C13)),"k"))</f>
        <v>k</v>
      </c>
      <c r="AC13" s="64">
        <f>IF(OR(E13="",AA13=""),0,(YEAR(AA13)-YEAR(E13)))</f>
        <v>12</v>
      </c>
      <c r="AD13" s="65" t="str">
        <f>IF(AC13&gt;34,1,"")</f>
        <v/>
      </c>
      <c r="AE13" s="66" t="b">
        <f>IF(AD13=1,LOOKUP(AC13,'Meltzer-Faber'!A3:A63,'Meltzer-Faber'!B3:B63))</f>
        <v>0</v>
      </c>
      <c r="AF13" s="66" t="b">
        <f>IF(AD13=1,LOOKUP(AC13,'Meltzer-Faber'!A3:A63,'Meltzer-Faber'!C3:C63))</f>
        <v>0</v>
      </c>
      <c r="AG13" s="66" t="b">
        <f>IF(AB13="m",AE13,IF(AB13="k",AF13,""))</f>
        <v>0</v>
      </c>
      <c r="AH13" s="67">
        <f>IF(B13="","",IF(B13&gt;175.508,1,IF(B13&lt;32,10^(0.75194503*LOG10(32/175.508)^2),10^(0.75194503*LOG10(B13/175.508)^2))))</f>
        <v>1.389097003</v>
      </c>
    </row>
    <row r="14" ht="18.0" customHeight="1">
      <c r="A14" s="68"/>
      <c r="B14" s="69"/>
      <c r="C14" s="70"/>
      <c r="D14" s="71"/>
      <c r="E14" s="72"/>
      <c r="F14" s="72"/>
      <c r="G14" s="73"/>
      <c r="H14" s="74"/>
      <c r="I14" s="75"/>
      <c r="J14" s="76"/>
      <c r="K14" s="77"/>
      <c r="L14" s="75"/>
      <c r="M14" s="76"/>
      <c r="N14" s="77"/>
      <c r="O14" s="70"/>
      <c r="P14" s="78"/>
      <c r="Q14" s="79">
        <f>IF(R13="","",R13*1.2)</f>
        <v>104.0313502</v>
      </c>
      <c r="R14" s="76"/>
      <c r="S14" s="80"/>
      <c r="T14" s="81">
        <f>IF(T13="","",T13*20)</f>
        <v>111.2</v>
      </c>
      <c r="U14" s="81">
        <f>IF(U13="","",(U13*10)*AH13)</f>
        <v>100.7095328</v>
      </c>
      <c r="V14" s="81">
        <f>IF(V13="","",IF((80+(8-ROUNDUP(V13,1))*40)&lt;0,0,80+(8-ROUNDUP(V13,1))*40))</f>
        <v>60</v>
      </c>
      <c r="W14" s="81">
        <f>IF(SUM(T14,U14,V14)&gt;0,SUM(T14,U14,V14),"")</f>
        <v>271.9095328</v>
      </c>
      <c r="X14" s="82">
        <f>IF(OR(Q14="",T14="",U14="",V14=""),"",SUM(Q14,T14,U14,V14))</f>
        <v>375.9408829</v>
      </c>
      <c r="Y14" s="83"/>
      <c r="Z14" s="84"/>
      <c r="AA14" s="62"/>
      <c r="AB14" s="30"/>
      <c r="AC14" s="30"/>
      <c r="AD14" s="30"/>
      <c r="AE14" s="30"/>
      <c r="AF14" s="30"/>
      <c r="AG14" s="30"/>
      <c r="AH14" s="30"/>
    </row>
    <row r="15" ht="18.0" customHeight="1">
      <c r="A15" s="47" t="s">
        <v>62</v>
      </c>
      <c r="B15" s="48">
        <v>71.02</v>
      </c>
      <c r="C15" s="49" t="s">
        <v>63</v>
      </c>
      <c r="D15" s="50" t="s">
        <v>64</v>
      </c>
      <c r="E15" s="49" t="s">
        <v>65</v>
      </c>
      <c r="F15" s="49"/>
      <c r="G15" s="51" t="s">
        <v>66</v>
      </c>
      <c r="H15" s="51" t="s">
        <v>7</v>
      </c>
      <c r="I15" s="52">
        <v>65.0</v>
      </c>
      <c r="J15" s="52">
        <v>68.0</v>
      </c>
      <c r="K15" s="52">
        <v>-70.0</v>
      </c>
      <c r="L15" s="52">
        <v>83.0</v>
      </c>
      <c r="M15" s="52">
        <v>87.0</v>
      </c>
      <c r="N15" s="52">
        <v>90.0</v>
      </c>
      <c r="O15" s="53">
        <f>IF(MAX(I15:K15)&gt;0,IF(MAX(I15:K15)&lt;0,0,TRUNC(MAX(I15:K15)/1)*1),"")</f>
        <v>68</v>
      </c>
      <c r="P15" s="54">
        <f>IF(MAX(L15:N15)&gt;0,IF(MAX(L15:N15)&lt;0,0,TRUNC(MAX(L15:N15)/1)*1),"")</f>
        <v>90</v>
      </c>
      <c r="Q15" s="55">
        <f>IF(O15="","",IF(P15="","",IF(SUM(O15:P15)=0,"",SUM(O15:P15))))</f>
        <v>158</v>
      </c>
      <c r="R15" s="56">
        <f>IF(Q15="","",IF(C15="","",IF((AB15="k"),IF(B15&gt;153.655,Q15,IF(B15&lt;28,10^(0.783497476*LOG10(28/153.655)^2)*Q15,10^(0.783497476*LOG10(B15/153.655)^2)*Q15)),IF(B15&gt;175.508,Q15,IF(B15&lt;32,10^(0.75194503*LOG10(32/175.508)^2)*Q15,10^(0.75194503*LOG10(B15/175.508)^2)*Q15)))))</f>
        <v>193.4961234</v>
      </c>
      <c r="S15" s="57" t="str">
        <f>IF(AD15=1,R15*AG15,"")</f>
        <v/>
      </c>
      <c r="T15" s="58" t="str">
        <f>IF('K1'!G13="","",'K1'!G13)</f>
        <v/>
      </c>
      <c r="U15" s="58" t="str">
        <f>IF('K1'!K13="","",'K1'!K13)</f>
        <v/>
      </c>
      <c r="V15" s="58" t="str">
        <f>IF('K1'!N13="","",'K1'!N13)</f>
        <v/>
      </c>
      <c r="W15" s="58"/>
      <c r="X15" s="59"/>
      <c r="Y15" s="87"/>
      <c r="Z15" s="88"/>
      <c r="AA15" s="62">
        <f>V5</f>
        <v>44797</v>
      </c>
      <c r="AB15" s="63" t="str">
        <f>IF(ISNUMBER(FIND("M",C15)),"m",IF(ISNUMBER(FIND("K",C15)),"k"))</f>
        <v>k</v>
      </c>
      <c r="AC15" s="64">
        <f>IF(OR(E15="",AA15=""),0,(YEAR(AA15)-YEAR(E15)))</f>
        <v>19</v>
      </c>
      <c r="AD15" s="65" t="str">
        <f>IF(AC15&gt;34,1,"")</f>
        <v/>
      </c>
      <c r="AE15" s="66" t="b">
        <f>IF(AD15=1,LOOKUP(AC15,'Meltzer-Faber'!A3:A63,'Meltzer-Faber'!B3:B63))</f>
        <v>0</v>
      </c>
      <c r="AF15" s="66" t="b">
        <f>IF(AD15=1,LOOKUP(AC15,'Meltzer-Faber'!A3:A63,'Meltzer-Faber'!C3:C63))</f>
        <v>0</v>
      </c>
      <c r="AG15" s="66" t="b">
        <f>IF(AB15="m",AE15,IF(AB15="k",AF15,""))</f>
        <v>0</v>
      </c>
      <c r="AH15" s="67">
        <f>IF(B15="","",IF(B15&gt;175.508,1,IF(B15&lt;32,10^(0.75194503*LOG10(32/175.508)^2),10^(0.75194503*LOG10(B15/175.508)^2))))</f>
        <v>1.306434571</v>
      </c>
    </row>
    <row r="16" ht="18.0" customHeight="1">
      <c r="A16" s="68"/>
      <c r="B16" s="69"/>
      <c r="C16" s="70"/>
      <c r="D16" s="71"/>
      <c r="E16" s="72"/>
      <c r="F16" s="72"/>
      <c r="G16" s="73"/>
      <c r="H16" s="74"/>
      <c r="I16" s="75"/>
      <c r="J16" s="76"/>
      <c r="K16" s="77"/>
      <c r="L16" s="75"/>
      <c r="M16" s="76"/>
      <c r="N16" s="77"/>
      <c r="O16" s="70"/>
      <c r="P16" s="78"/>
      <c r="Q16" s="79">
        <f>IF(R15="","",R15*1.2)</f>
        <v>232.1953481</v>
      </c>
      <c r="R16" s="76"/>
      <c r="S16" s="80"/>
      <c r="T16" s="81" t="str">
        <f>IF(T15="","",T15*20)</f>
        <v/>
      </c>
      <c r="U16" s="81" t="str">
        <f>IF(U15="","",(U15*10)*AH15)</f>
        <v/>
      </c>
      <c r="V16" s="81" t="str">
        <f>IF(V15="","",IF((80+(8-ROUNDUP(V15,1))*40)&lt;0,0,80+(8-ROUNDUP(V15,1))*40))</f>
        <v/>
      </c>
      <c r="W16" s="81" t="str">
        <f>IF(SUM(T16,U16,V16)&gt;0,SUM(T16,U16,V16),"")</f>
        <v/>
      </c>
      <c r="X16" s="82" t="str">
        <f>IF(OR(Q16="",T16="",U16="",V16=""),"",SUM(Q16,T16,U16,V16))</f>
        <v/>
      </c>
      <c r="Y16" s="83"/>
      <c r="Z16" s="84"/>
      <c r="AA16" s="62"/>
      <c r="AB16" s="30"/>
      <c r="AC16" s="30"/>
      <c r="AD16" s="30"/>
      <c r="AE16" s="30"/>
      <c r="AF16" s="30"/>
      <c r="AG16" s="30"/>
      <c r="AH16" s="30"/>
    </row>
    <row r="17" ht="18.0" customHeight="1">
      <c r="A17" s="89"/>
      <c r="B17" s="48"/>
      <c r="C17" s="49"/>
      <c r="D17" s="49"/>
      <c r="E17" s="49"/>
      <c r="F17" s="49"/>
      <c r="G17" s="51"/>
      <c r="H17" s="51"/>
      <c r="I17" s="52"/>
      <c r="J17" s="52"/>
      <c r="K17" s="52"/>
      <c r="L17" s="52"/>
      <c r="M17" s="52"/>
      <c r="N17" s="52"/>
      <c r="O17" s="53" t="str">
        <f>IF(MAX(I17:K17)&gt;0,IF(MAX(I17:K17)&lt;0,0,TRUNC(MAX(I17:K17)/1)*1),"")</f>
        <v/>
      </c>
      <c r="P17" s="54" t="str">
        <f>IF(MAX(L17:N17)&gt;0,IF(MAX(L17:N17)&lt;0,0,TRUNC(MAX(L17:N17)/1)*1),"")</f>
        <v/>
      </c>
      <c r="Q17" s="55" t="str">
        <f>IF(O17="","",IF(P17="","",IF(SUM(O17:P17)=0,"",SUM(O17:P17))))</f>
        <v/>
      </c>
      <c r="R17" s="56" t="str">
        <f>IF(Q17="","",IF(C17="","",IF((AB17="k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7" t="str">
        <f>IF(AD17=1,R17*AG17,"")</f>
        <v/>
      </c>
      <c r="T17" s="58" t="str">
        <f>IF('K1'!G15="","",'K1'!G15)</f>
        <v/>
      </c>
      <c r="U17" s="58" t="str">
        <f>IF('K1'!K15="","",'K1'!K15)</f>
        <v/>
      </c>
      <c r="V17" s="58" t="str">
        <f>IF('K1'!N15="","",'K1'!N15)</f>
        <v/>
      </c>
      <c r="W17" s="58"/>
      <c r="X17" s="59"/>
      <c r="Y17" s="87"/>
      <c r="Z17" s="88"/>
      <c r="AA17" s="62">
        <f>V5</f>
        <v>44797</v>
      </c>
      <c r="AB17" s="63" t="b">
        <f>IF(ISNUMBER(FIND("M",C17)),"m",IF(ISNUMBER(FIND("K",C17)),"k"))</f>
        <v>0</v>
      </c>
      <c r="AC17" s="64">
        <f>IF(OR(E17="",AA17=""),0,(YEAR(AA17)-YEAR(E17)))</f>
        <v>0</v>
      </c>
      <c r="AD17" s="65" t="str">
        <f>IF(AC17&gt;34,1,"")</f>
        <v/>
      </c>
      <c r="AE17" s="66" t="b">
        <f>IF(AD17=1,LOOKUP(AC17,'Meltzer-Faber'!A3:A63,'Meltzer-Faber'!B3:B63))</f>
        <v>0</v>
      </c>
      <c r="AF17" s="66" t="b">
        <f>IF(AD17=1,LOOKUP(AC17,'Meltzer-Faber'!A3:A63,'Meltzer-Faber'!C3:C63))</f>
        <v>0</v>
      </c>
      <c r="AG17" s="66" t="str">
        <f>IF(AB17="m",AE17,IF(AB17="k",AF17,""))</f>
        <v/>
      </c>
      <c r="AH17" s="67" t="str">
        <f>IF(B17="","",IF(B17&gt;175.508,1,IF(B17&lt;32,10^(0.75194503*LOG10(32/175.508)^2),10^(0.75194503*LOG10(B17/175.508)^2))))</f>
        <v/>
      </c>
    </row>
    <row r="18" ht="18.0" customHeight="1">
      <c r="A18" s="68"/>
      <c r="B18" s="69"/>
      <c r="C18" s="70"/>
      <c r="D18" s="71"/>
      <c r="E18" s="72"/>
      <c r="F18" s="72"/>
      <c r="G18" s="73"/>
      <c r="H18" s="74"/>
      <c r="I18" s="75"/>
      <c r="J18" s="76"/>
      <c r="K18" s="77"/>
      <c r="L18" s="75"/>
      <c r="M18" s="76"/>
      <c r="N18" s="77"/>
      <c r="O18" s="70"/>
      <c r="P18" s="78"/>
      <c r="Q18" s="79" t="str">
        <f>IF(R17="","",R17*1.2)</f>
        <v/>
      </c>
      <c r="R18" s="76"/>
      <c r="S18" s="80"/>
      <c r="T18" s="81" t="str">
        <f>IF(T17="","",T17*20)</f>
        <v/>
      </c>
      <c r="U18" s="81" t="str">
        <f>IF(U17="","",(U17*10)*AH17)</f>
        <v/>
      </c>
      <c r="V18" s="81" t="str">
        <f>IF(V17="","",IF((80+(8-ROUNDUP(V17,1))*40)&lt;0,0,80+(8-ROUNDUP(V17,1))*40))</f>
        <v/>
      </c>
      <c r="W18" s="81" t="str">
        <f>IF(SUM(T18,U18,V18)&gt;0,SUM(T18,U18,V18),"")</f>
        <v/>
      </c>
      <c r="X18" s="82" t="str">
        <f>IF(OR(Q18="",T18="",U18="",V18=""),"",SUM(Q18,T18,U18,V18))</f>
        <v/>
      </c>
      <c r="Y18" s="83"/>
      <c r="Z18" s="84"/>
      <c r="AA18" s="62"/>
      <c r="AB18" s="30"/>
      <c r="AC18" s="30"/>
      <c r="AD18" s="30"/>
      <c r="AE18" s="30"/>
      <c r="AF18" s="30"/>
      <c r="AG18" s="30"/>
      <c r="AH18" s="30"/>
    </row>
    <row r="19" ht="18.0" customHeight="1">
      <c r="A19" s="47" t="s">
        <v>67</v>
      </c>
      <c r="B19" s="48">
        <v>74.38</v>
      </c>
      <c r="C19" s="49" t="s">
        <v>68</v>
      </c>
      <c r="D19" s="50" t="s">
        <v>51</v>
      </c>
      <c r="E19" s="49" t="s">
        <v>69</v>
      </c>
      <c r="F19" s="49"/>
      <c r="G19" s="51" t="s">
        <v>70</v>
      </c>
      <c r="H19" s="51" t="s">
        <v>7</v>
      </c>
      <c r="I19" s="52">
        <v>77.0</v>
      </c>
      <c r="J19" s="52">
        <v>80.0</v>
      </c>
      <c r="K19" s="52">
        <v>-82.0</v>
      </c>
      <c r="L19" s="52">
        <v>-92.0</v>
      </c>
      <c r="M19" s="52">
        <v>94.0</v>
      </c>
      <c r="N19" s="52">
        <v>-98.0</v>
      </c>
      <c r="O19" s="53">
        <f>IF(MAX(I19:K19)&gt;0,IF(MAX(I19:K19)&lt;0,0,TRUNC(MAX(I19:K19)/1)*1),"")</f>
        <v>80</v>
      </c>
      <c r="P19" s="54">
        <f>IF(MAX(L19:N19)&gt;0,IF(MAX(L19:N19)&lt;0,0,TRUNC(MAX(L19:N19)/1)*1),"")</f>
        <v>94</v>
      </c>
      <c r="Q19" s="55">
        <f>IF(O19="","",IF(P19="","",IF(SUM(O19:P19)=0,"",SUM(O19:P19))))</f>
        <v>174</v>
      </c>
      <c r="R19" s="56">
        <f>IF(Q19="","",IF(C19="","",IF((AB19="k"),IF(B19&gt;153.655,Q19,IF(B19&lt;28,10^(0.783497476*LOG10(28/153.655)^2)*Q19,10^(0.783497476*LOG10(B19/153.655)^2)*Q19)),IF(B19&gt;175.508,Q19,IF(B19&lt;32,10^(0.75194503*LOG10(32/175.508)^2)*Q19,10^(0.75194503*LOG10(B19/175.508)^2)*Q19)))))</f>
        <v>221.3488613</v>
      </c>
      <c r="S19" s="57" t="str">
        <f>IF(AD19=1,R19*AG19,"")</f>
        <v/>
      </c>
      <c r="T19" s="58">
        <f>IF('K1'!G17="","",'K1'!G17)</f>
        <v>6.89</v>
      </c>
      <c r="U19" s="58">
        <f>IF('K1'!K17="","",'K1'!K17)</f>
        <v>11.85</v>
      </c>
      <c r="V19" s="58">
        <f>IF('K1'!N17="","",'K1'!N17)</f>
        <v>6.98</v>
      </c>
      <c r="W19" s="58"/>
      <c r="X19" s="59"/>
      <c r="Y19" s="87"/>
      <c r="Z19" s="88"/>
      <c r="AA19" s="62">
        <f>V5</f>
        <v>44797</v>
      </c>
      <c r="AB19" s="63" t="str">
        <f>IF(ISNUMBER(FIND("M",C19)),"m",IF(ISNUMBER(FIND("K",C19)),"k"))</f>
        <v>m</v>
      </c>
      <c r="AC19" s="64">
        <f>IF(OR(E19="",AA19=""),0,(YEAR(AA19)-YEAR(E19)))</f>
        <v>14</v>
      </c>
      <c r="AD19" s="65" t="str">
        <f>IF(AC19&gt;34,1,"")</f>
        <v/>
      </c>
      <c r="AE19" s="66" t="b">
        <f>IF(AD19=1,LOOKUP(AC19,'Meltzer-Faber'!A3:A63,'Meltzer-Faber'!B3:B63))</f>
        <v>0</v>
      </c>
      <c r="AF19" s="66" t="b">
        <f>IF(AD19=1,LOOKUP(AC19,'Meltzer-Faber'!A3:A63,'Meltzer-Faber'!C3:C63))</f>
        <v>0</v>
      </c>
      <c r="AG19" s="66" t="b">
        <f>IF(AB19="m",AE19,IF(AB19="k",AF19,""))</f>
        <v>0</v>
      </c>
      <c r="AH19" s="67">
        <f>IF(B19="","",IF(B19&gt;175.508,1,IF(B19&lt;32,10^(0.75194503*LOG10(32/175.508)^2),10^(0.75194503*LOG10(B19/175.508)^2))))</f>
        <v>1.272119893</v>
      </c>
    </row>
    <row r="20" ht="18.0" customHeight="1">
      <c r="A20" s="68"/>
      <c r="B20" s="69"/>
      <c r="C20" s="70"/>
      <c r="D20" s="71"/>
      <c r="E20" s="72"/>
      <c r="F20" s="72"/>
      <c r="G20" s="73"/>
      <c r="H20" s="74"/>
      <c r="I20" s="75"/>
      <c r="J20" s="76"/>
      <c r="K20" s="77"/>
      <c r="L20" s="75"/>
      <c r="M20" s="76"/>
      <c r="N20" s="77"/>
      <c r="O20" s="70"/>
      <c r="P20" s="78"/>
      <c r="Q20" s="79">
        <f>IF(R19="","",R19*1.2)</f>
        <v>265.6186336</v>
      </c>
      <c r="R20" s="76"/>
      <c r="S20" s="80"/>
      <c r="T20" s="81">
        <f>IF(T19="","",T19*20)</f>
        <v>137.8</v>
      </c>
      <c r="U20" s="81">
        <f>IF(U19="","",(U19*10)*AH19)</f>
        <v>150.7462073</v>
      </c>
      <c r="V20" s="81">
        <f>IF(V19="","",IF((80+(8-ROUNDUP(V19,1))*40)&lt;0,0,80+(8-ROUNDUP(V19,1))*40))</f>
        <v>120</v>
      </c>
      <c r="W20" s="81">
        <f>IF(SUM(T20,U20,V20)&gt;0,SUM(T20,U20,V20),"")</f>
        <v>408.5462073</v>
      </c>
      <c r="X20" s="82">
        <f>IF(OR(Q20="",T20="",U20="",V20=""),"",SUM(Q20,T20,U20,V20))</f>
        <v>674.1648409</v>
      </c>
      <c r="Y20" s="83" t="s">
        <v>71</v>
      </c>
      <c r="Z20" s="84"/>
      <c r="AA20" s="62"/>
      <c r="AB20" s="30"/>
      <c r="AC20" s="30"/>
      <c r="AD20" s="30"/>
      <c r="AE20" s="30"/>
      <c r="AF20" s="30"/>
      <c r="AG20" s="30"/>
      <c r="AH20" s="30"/>
    </row>
    <row r="21" ht="18.0" customHeight="1">
      <c r="A21" s="47" t="s">
        <v>67</v>
      </c>
      <c r="B21" s="48">
        <v>80.4</v>
      </c>
      <c r="C21" s="49" t="s">
        <v>72</v>
      </c>
      <c r="D21" s="50" t="s">
        <v>64</v>
      </c>
      <c r="E21" s="49" t="s">
        <v>73</v>
      </c>
      <c r="F21" s="49"/>
      <c r="G21" s="51" t="s">
        <v>74</v>
      </c>
      <c r="H21" s="51" t="s">
        <v>7</v>
      </c>
      <c r="I21" s="52">
        <v>103.0</v>
      </c>
      <c r="J21" s="52">
        <v>-105.0</v>
      </c>
      <c r="K21" s="52">
        <v>105.0</v>
      </c>
      <c r="L21" s="52">
        <v>120.0</v>
      </c>
      <c r="M21" s="52">
        <v>125.0</v>
      </c>
      <c r="N21" s="52">
        <v>130.0</v>
      </c>
      <c r="O21" s="53">
        <f>IF(MAX(I21:K21)&gt;0,IF(MAX(I21:K21)&lt;0,0,TRUNC(MAX(I21:K21)/1)*1),"")</f>
        <v>105</v>
      </c>
      <c r="P21" s="54">
        <f>IF(MAX(L21:N21)&gt;0,IF(MAX(L21:N21)&lt;0,0,TRUNC(MAX(L21:N21)/1)*1),"")</f>
        <v>130</v>
      </c>
      <c r="Q21" s="55">
        <f>IF(O21="","",IF(P21="","",IF(SUM(O21:P21)=0,"",SUM(O21:P21))))</f>
        <v>235</v>
      </c>
      <c r="R21" s="56">
        <f>IF(Q21="","",IF(C21="","",IF((AB21="k"),IF(B21&gt;153.655,Q21,IF(B21&lt;28,10^(0.783497476*LOG10(28/153.655)^2)*Q21,10^(0.783497476*LOG10(B21/153.655)^2)*Q21)),IF(B21&gt;175.508,Q21,IF(B21&lt;32,10^(0.75194503*LOG10(32/175.508)^2)*Q21,10^(0.75194503*LOG10(B21/175.508)^2)*Q21)))))</f>
        <v>286.7497011</v>
      </c>
      <c r="S21" s="57" t="str">
        <f>IF(AD21=1,R21*AG21,"")</f>
        <v/>
      </c>
      <c r="T21" s="58">
        <f>IF('K1'!G19="","",'K1'!G19)</f>
        <v>9.1</v>
      </c>
      <c r="U21" s="58">
        <f>IF('K1'!K19="","",'K1'!K19)</f>
        <v>11.05</v>
      </c>
      <c r="V21" s="58">
        <f>IF('K1'!N19="","",'K1'!N19)</f>
        <v>6</v>
      </c>
      <c r="W21" s="58"/>
      <c r="X21" s="59"/>
      <c r="Y21" s="87"/>
      <c r="Z21" s="88"/>
      <c r="AA21" s="62">
        <f>V5</f>
        <v>44797</v>
      </c>
      <c r="AB21" s="63" t="str">
        <f>IF(ISNUMBER(FIND("M",C21)),"m",IF(ISNUMBER(FIND("K",C21)),"k"))</f>
        <v>m</v>
      </c>
      <c r="AC21" s="64">
        <f>IF(OR(E21="",AA21=""),0,(YEAR(AA21)-YEAR(E21)))</f>
        <v>23</v>
      </c>
      <c r="AD21" s="65" t="str">
        <f>IF(AC21&gt;34,1,"")</f>
        <v/>
      </c>
      <c r="AE21" s="66" t="b">
        <f>IF(AD21=1,LOOKUP(AC21,'Meltzer-Faber'!A3:A63,'Meltzer-Faber'!B3:B63))</f>
        <v>0</v>
      </c>
      <c r="AF21" s="66" t="b">
        <f>IF(AD21=1,LOOKUP(AC21,'Meltzer-Faber'!A3:A63,'Meltzer-Faber'!C3:C63))</f>
        <v>0</v>
      </c>
      <c r="AG21" s="66" t="b">
        <f>IF(AB21="m",AE21,IF(AB21="k",AF21,""))</f>
        <v>0</v>
      </c>
      <c r="AH21" s="67">
        <f>IF(B21="","",IF(B21&gt;175.508,1,IF(B21&lt;32,10^(0.75194503*LOG10(32/175.508)^2),10^(0.75194503*LOG10(B21/175.508)^2))))</f>
        <v>1.220211494</v>
      </c>
    </row>
    <row r="22" ht="18.0" customHeight="1">
      <c r="A22" s="68"/>
      <c r="B22" s="69"/>
      <c r="C22" s="70"/>
      <c r="D22" s="71"/>
      <c r="E22" s="72"/>
      <c r="F22" s="72"/>
      <c r="G22" s="73"/>
      <c r="H22" s="74"/>
      <c r="I22" s="75"/>
      <c r="J22" s="76"/>
      <c r="K22" s="77"/>
      <c r="L22" s="75"/>
      <c r="M22" s="76"/>
      <c r="N22" s="77"/>
      <c r="O22" s="70"/>
      <c r="P22" s="78"/>
      <c r="Q22" s="79">
        <f>IF(R21="","",R21*1.2)</f>
        <v>344.0996413</v>
      </c>
      <c r="R22" s="76"/>
      <c r="S22" s="80"/>
      <c r="T22" s="81">
        <f>IF(T21="","",T21*20)</f>
        <v>182</v>
      </c>
      <c r="U22" s="81">
        <f>IF(U21="","",(U21*10)*AH21)</f>
        <v>134.8333701</v>
      </c>
      <c r="V22" s="81">
        <f>IF(V21="","",IF((80+(8-ROUNDUP(V21,1))*40)&lt;0,0,80+(8-ROUNDUP(V21,1))*40))</f>
        <v>160</v>
      </c>
      <c r="W22" s="81">
        <f>IF(SUM(T22,U22,V22)&gt;0,SUM(T22,U22,V22),"")</f>
        <v>476.8333701</v>
      </c>
      <c r="X22" s="82">
        <f>IF(OR(Q22="",T22="",U22="",V22=""),"",SUM(Q22,T22,U22,V22))</f>
        <v>820.9330114</v>
      </c>
      <c r="Y22" s="83"/>
      <c r="Z22" s="84"/>
      <c r="AA22" s="62"/>
      <c r="AB22" s="30"/>
      <c r="AC22" s="30"/>
      <c r="AD22" s="30"/>
      <c r="AE22" s="30"/>
      <c r="AF22" s="30"/>
      <c r="AG22" s="30"/>
      <c r="AH22" s="30"/>
    </row>
    <row r="23" ht="18.0" customHeight="1">
      <c r="A23" s="47" t="s">
        <v>75</v>
      </c>
      <c r="B23" s="48">
        <v>105.72</v>
      </c>
      <c r="C23" s="49" t="s">
        <v>76</v>
      </c>
      <c r="D23" s="50" t="s">
        <v>77</v>
      </c>
      <c r="E23" s="49" t="s">
        <v>78</v>
      </c>
      <c r="F23" s="49"/>
      <c r="G23" s="51" t="s">
        <v>79</v>
      </c>
      <c r="H23" s="51" t="s">
        <v>7</v>
      </c>
      <c r="I23" s="52">
        <v>102.0</v>
      </c>
      <c r="J23" s="52">
        <v>105.0</v>
      </c>
      <c r="K23" s="90" t="s">
        <v>80</v>
      </c>
      <c r="L23" s="52">
        <v>140.0</v>
      </c>
      <c r="M23" s="52">
        <v>145.0</v>
      </c>
      <c r="N23" s="52">
        <v>-150.0</v>
      </c>
      <c r="O23" s="53">
        <f>IF(MAX(I23:K23)&gt;0,IF(MAX(I23:K23)&lt;0,0,TRUNC(MAX(I23:K23)/1)*1),"")</f>
        <v>105</v>
      </c>
      <c r="P23" s="54">
        <f>IF(MAX(L23:N23)&gt;0,IF(MAX(L23:N23)&lt;0,0,TRUNC(MAX(L23:N23)/1)*1),"")</f>
        <v>145</v>
      </c>
      <c r="Q23" s="55">
        <f>IF(O23="","",IF(P23="","",IF(SUM(O23:P23)=0,"",SUM(O23:P23))))</f>
        <v>250</v>
      </c>
      <c r="R23" s="56">
        <f>IF(Q23="","",IF(C23="","",IF((AB23="k"),IF(B23&gt;153.655,Q23,IF(B23&lt;28,10^(0.783497476*LOG10(28/153.655)^2)*Q23,10^(0.783497476*LOG10(B23/153.655)^2)*Q23)),IF(B23&gt;175.508,Q23,IF(B23&lt;32,10^(0.75194503*LOG10(32/175.508)^2)*Q23,10^(0.75194503*LOG10(B23/175.508)^2)*Q23)))))</f>
        <v>271.8819675</v>
      </c>
      <c r="S23" s="57">
        <f>IF(AD23=1,R23*AG23,"")</f>
        <v>331.1522365</v>
      </c>
      <c r="T23" s="58">
        <f>IF('K1'!G21="","",'K1'!G21)</f>
        <v>7.68</v>
      </c>
      <c r="U23" s="58">
        <f>IF('K1'!K21="","",'K1'!K21)</f>
        <v>11.5</v>
      </c>
      <c r="V23" s="58">
        <f>IF('K1'!N21="","",'K1'!N21)</f>
        <v>7.3</v>
      </c>
      <c r="W23" s="58"/>
      <c r="X23" s="59"/>
      <c r="Y23" s="87"/>
      <c r="Z23" s="88"/>
      <c r="AA23" s="62">
        <f>V5</f>
        <v>44797</v>
      </c>
      <c r="AB23" s="63" t="str">
        <f>IF(ISNUMBER(FIND("M",C23)),"m",IF(ISNUMBER(FIND("K",C23)),"k"))</f>
        <v>m</v>
      </c>
      <c r="AC23" s="64">
        <f>IF(OR(E23="",AA23=""),0,(YEAR(AA23)-YEAR(E23)))</f>
        <v>46</v>
      </c>
      <c r="AD23" s="65">
        <f>IF(AC23&gt;34,1,"")</f>
        <v>1</v>
      </c>
      <c r="AE23" s="91">
        <f>IF(AD23=1,LOOKUP(AC23,'Meltzer-Faber'!A3:A63,'Meltzer-Faber'!B3:B63))</f>
        <v>1.218</v>
      </c>
      <c r="AF23" s="91">
        <f>IF(AD23=1,LOOKUP(AC23,'Meltzer-Faber'!A3:A63,'Meltzer-Faber'!C3:C63))</f>
        <v>1.244</v>
      </c>
      <c r="AG23" s="91">
        <f>IF(AB23="m",AE23,IF(AB23="k",AF23,""))</f>
        <v>1.218</v>
      </c>
      <c r="AH23" s="67">
        <f>IF(B23="","",IF(B23&gt;175.508,1,IF(B23&lt;32,10^(0.75194503*LOG10(32/175.508)^2),10^(0.75194503*LOG10(B23/175.508)^2))))</f>
        <v>1.08752787</v>
      </c>
    </row>
    <row r="24" ht="18.0" customHeight="1">
      <c r="A24" s="68"/>
      <c r="B24" s="69"/>
      <c r="C24" s="70"/>
      <c r="D24" s="71"/>
      <c r="E24" s="72"/>
      <c r="F24" s="72"/>
      <c r="G24" s="73"/>
      <c r="H24" s="74"/>
      <c r="I24" s="75"/>
      <c r="J24" s="76"/>
      <c r="K24" s="77"/>
      <c r="L24" s="75"/>
      <c r="M24" s="76"/>
      <c r="N24" s="77"/>
      <c r="O24" s="70"/>
      <c r="P24" s="78"/>
      <c r="Q24" s="79">
        <f>IF(R23="","",R23*1.2)</f>
        <v>326.2583611</v>
      </c>
      <c r="R24" s="76"/>
      <c r="S24" s="80"/>
      <c r="T24" s="81">
        <f>IF(T23="","",T23*20)</f>
        <v>153.6</v>
      </c>
      <c r="U24" s="81">
        <f>IF(U23="","",(U23*10)*AH23)</f>
        <v>125.0657051</v>
      </c>
      <c r="V24" s="81">
        <f>IF(V23="","",IF((80+(8-ROUNDUP(V23,1))*40)&lt;0,0,80+(8-ROUNDUP(V23,1))*40))</f>
        <v>108</v>
      </c>
      <c r="W24" s="81">
        <f>IF(SUM(T24,U24,V24)&gt;0,SUM(T24,U24,V24),"")</f>
        <v>386.6657051</v>
      </c>
      <c r="X24" s="82">
        <f>IF(OR(Q24="",T24="",U24="",V24=""),"",SUM(Q24,T24,U24,V24))</f>
        <v>712.9240661</v>
      </c>
      <c r="Y24" s="83" t="s">
        <v>71</v>
      </c>
      <c r="Z24" s="84"/>
      <c r="AA24" s="62"/>
      <c r="AB24" s="30"/>
      <c r="AC24" s="30"/>
      <c r="AD24" s="30"/>
      <c r="AE24" s="30"/>
      <c r="AF24" s="30"/>
      <c r="AG24" s="30"/>
      <c r="AH24" s="30"/>
    </row>
    <row r="25" ht="18.0" customHeight="1">
      <c r="A25" s="89"/>
      <c r="B25" s="48"/>
      <c r="C25" s="49"/>
      <c r="D25" s="49"/>
      <c r="E25" s="49"/>
      <c r="F25" s="49"/>
      <c r="G25" s="51"/>
      <c r="H25" s="51"/>
      <c r="I25" s="52"/>
      <c r="J25" s="52"/>
      <c r="K25" s="52"/>
      <c r="L25" s="52"/>
      <c r="M25" s="52"/>
      <c r="N25" s="52"/>
      <c r="O25" s="53" t="str">
        <f>IF(MAX(I25:K25)&gt;0,IF(MAX(I25:K25)&lt;0,0,TRUNC(MAX(I25:K25)/1)*1),"")</f>
        <v/>
      </c>
      <c r="P25" s="54" t="str">
        <f>IF(MAX(L25:N25)&gt;0,IF(MAX(L25:N25)&lt;0,0,TRUNC(MAX(L25:N25)/1)*1),"")</f>
        <v/>
      </c>
      <c r="Q25" s="55" t="str">
        <f>IF(O25="","",IF(P25="","",IF(SUM(O25:P25)=0,"",SUM(O25:P25))))</f>
        <v/>
      </c>
      <c r="R25" s="56" t="str">
        <f>IF(Q25="","",IF(C25="","",IF((AB25="k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7" t="str">
        <f>IF(AD25=1,R25*AG25,"")</f>
        <v/>
      </c>
      <c r="T25" s="58" t="str">
        <f>IF('K1'!G23="","",'K1'!G23)</f>
        <v/>
      </c>
      <c r="U25" s="58" t="str">
        <f>IF('K1'!K23="","",'K1'!K23)</f>
        <v/>
      </c>
      <c r="V25" s="58" t="str">
        <f>IF('K1'!N23="","",'K1'!N23)</f>
        <v/>
      </c>
      <c r="W25" s="58"/>
      <c r="X25" s="59"/>
      <c r="Y25" s="87"/>
      <c r="Z25" s="88"/>
      <c r="AA25" s="62">
        <f>V5</f>
        <v>44797</v>
      </c>
      <c r="AB25" s="63" t="b">
        <f>IF(ISNUMBER(FIND("M",C25)),"m",IF(ISNUMBER(FIND("K",C25)),"k"))</f>
        <v>0</v>
      </c>
      <c r="AC25" s="64">
        <f>IF(OR(E25="",AA25=""),0,(YEAR(AA25)-YEAR(E25)))</f>
        <v>0</v>
      </c>
      <c r="AD25" s="65" t="str">
        <f>IF(AC25&gt;34,1,"")</f>
        <v/>
      </c>
      <c r="AE25" s="66" t="b">
        <f>IF(AD25=1,LOOKUP(AC25,'Meltzer-Faber'!A3:A63,'Meltzer-Faber'!B3:B63))</f>
        <v>0</v>
      </c>
      <c r="AF25" s="66" t="b">
        <f>IF(AD25=1,LOOKUP(AC25,'Meltzer-Faber'!A3:A63,'Meltzer-Faber'!C3:C63))</f>
        <v>0</v>
      </c>
      <c r="AG25" s="66" t="str">
        <f>IF(AB25="m",AE25,IF(AB25="k",AF25,""))</f>
        <v/>
      </c>
      <c r="AH25" s="67" t="str">
        <f>IF(B25="","",IF(B25&gt;175.508,1,IF(B25&lt;32,10^(0.75194503*LOG10(32/175.508)^2),10^(0.75194503*LOG10(B25/175.508)^2))))</f>
        <v/>
      </c>
    </row>
    <row r="26" ht="18.0" customHeight="1">
      <c r="A26" s="68"/>
      <c r="B26" s="69"/>
      <c r="C26" s="70"/>
      <c r="D26" s="71"/>
      <c r="E26" s="72"/>
      <c r="F26" s="72"/>
      <c r="G26" s="73"/>
      <c r="H26" s="74"/>
      <c r="I26" s="75"/>
      <c r="J26" s="76"/>
      <c r="K26" s="77"/>
      <c r="L26" s="75"/>
      <c r="M26" s="76"/>
      <c r="N26" s="77"/>
      <c r="O26" s="70"/>
      <c r="P26" s="78"/>
      <c r="Q26" s="79" t="str">
        <f>IF(R25="","",R25*1.2)</f>
        <v/>
      </c>
      <c r="R26" s="76"/>
      <c r="S26" s="80"/>
      <c r="T26" s="81" t="str">
        <f>IF(T25="","",T25*20)</f>
        <v/>
      </c>
      <c r="U26" s="81" t="str">
        <f>IF(U25="","",(U25*10)*AH25)</f>
        <v/>
      </c>
      <c r="V26" s="81" t="str">
        <f>IF(V25="","",IF((80+(8-ROUNDUP(V25,1))*40)&lt;0,0,80+(8-ROUNDUP(V25,1))*40))</f>
        <v/>
      </c>
      <c r="W26" s="81" t="str">
        <f>IF(SUM(T26,U26,V26)&gt;0,SUM(T26,U26,V26),"")</f>
        <v/>
      </c>
      <c r="X26" s="82" t="str">
        <f>IF(OR(Q26="",T26="",U26="",V26=""),"",SUM(Q26,T26,U26,V26))</f>
        <v/>
      </c>
      <c r="Y26" s="83"/>
      <c r="Z26" s="84"/>
      <c r="AA26" s="62"/>
      <c r="AB26" s="30"/>
      <c r="AC26" s="30"/>
      <c r="AD26" s="30"/>
      <c r="AE26" s="30"/>
      <c r="AF26" s="30"/>
      <c r="AG26" s="30"/>
      <c r="AH26" s="30"/>
    </row>
    <row r="27" ht="18.0" customHeight="1">
      <c r="A27" s="89"/>
      <c r="B27" s="48"/>
      <c r="C27" s="49"/>
      <c r="D27" s="49"/>
      <c r="E27" s="49"/>
      <c r="F27" s="49"/>
      <c r="G27" s="51"/>
      <c r="H27" s="51"/>
      <c r="I27" s="52"/>
      <c r="J27" s="52"/>
      <c r="K27" s="52"/>
      <c r="L27" s="52"/>
      <c r="M27" s="52"/>
      <c r="N27" s="52"/>
      <c r="O27" s="53" t="str">
        <f>IF(MAX(I27:K27)&gt;0,IF(MAX(I27:K27)&lt;0,0,TRUNC(MAX(I27:K27)/1)*1),"")</f>
        <v/>
      </c>
      <c r="P27" s="54" t="str">
        <f>IF(MAX(L27:N27)&gt;0,IF(MAX(L27:N27)&lt;0,0,TRUNC(MAX(L27:N27)/1)*1),"")</f>
        <v/>
      </c>
      <c r="Q27" s="55" t="str">
        <f>IF(O27="","",IF(P27="","",IF(SUM(O27:P27)=0,"",SUM(O27:P27))))</f>
        <v/>
      </c>
      <c r="R27" s="56" t="str">
        <f>IF(Q27="","",IF(C27="","",IF((AB27="k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7" t="str">
        <f>IF(AD27=1,R27*AG27,"")</f>
        <v/>
      </c>
      <c r="T27" s="58" t="str">
        <f>IF('K1'!G25="","",'K1'!G25)</f>
        <v/>
      </c>
      <c r="U27" s="58" t="str">
        <f>IF('K1'!K25="","",'K1'!K25)</f>
        <v/>
      </c>
      <c r="V27" s="58" t="str">
        <f>IF('K1'!N25="","",'K1'!N25)</f>
        <v/>
      </c>
      <c r="W27" s="58"/>
      <c r="X27" s="59"/>
      <c r="Y27" s="87"/>
      <c r="Z27" s="88"/>
      <c r="AA27" s="62">
        <f>V5</f>
        <v>44797</v>
      </c>
      <c r="AB27" s="63" t="b">
        <f>IF(ISNUMBER(FIND("M",C27)),"m",IF(ISNUMBER(FIND("K",C27)),"k"))</f>
        <v>0</v>
      </c>
      <c r="AC27" s="64">
        <f>IF(OR(E27="",AA27=""),0,(YEAR(AA27)-YEAR(E27)))</f>
        <v>0</v>
      </c>
      <c r="AD27" s="65" t="str">
        <f>IF(AC27&gt;34,1,"")</f>
        <v/>
      </c>
      <c r="AE27" s="66" t="b">
        <f>IF(AD27=1,LOOKUP(AC27,'Meltzer-Faber'!A3:A63,'Meltzer-Faber'!B3:B63))</f>
        <v>0</v>
      </c>
      <c r="AF27" s="66" t="b">
        <f>IF(AD27=1,LOOKUP(AC27,'Meltzer-Faber'!A3:A63,'Meltzer-Faber'!C3:C63))</f>
        <v>0</v>
      </c>
      <c r="AG27" s="66" t="str">
        <f>IF(AB27="m",AE27,IF(AB27="k",AF27,""))</f>
        <v/>
      </c>
      <c r="AH27" s="67" t="str">
        <f>IF(B27="","",IF(B27&gt;175.508,1,IF(B27&lt;32,10^(0.75194503*LOG10(32/175.508)^2),10^(0.75194503*LOG10(B27/175.508)^2))))</f>
        <v/>
      </c>
    </row>
    <row r="28" ht="18.0" customHeight="1">
      <c r="A28" s="68"/>
      <c r="B28" s="69"/>
      <c r="C28" s="70"/>
      <c r="D28" s="71"/>
      <c r="E28" s="72"/>
      <c r="F28" s="72"/>
      <c r="G28" s="73"/>
      <c r="H28" s="74"/>
      <c r="I28" s="75"/>
      <c r="J28" s="76"/>
      <c r="K28" s="77"/>
      <c r="L28" s="75"/>
      <c r="M28" s="76"/>
      <c r="N28" s="77"/>
      <c r="O28" s="70"/>
      <c r="P28" s="78"/>
      <c r="Q28" s="79" t="str">
        <f>IF(R27="","",R27*1.2)</f>
        <v/>
      </c>
      <c r="R28" s="76"/>
      <c r="S28" s="80"/>
      <c r="T28" s="81" t="str">
        <f>IF(T27="","",T27*20)</f>
        <v/>
      </c>
      <c r="U28" s="81" t="str">
        <f>IF(U27="","",(U27*10)*AH27)</f>
        <v/>
      </c>
      <c r="V28" s="81" t="str">
        <f>IF(V27="","",IF((80+(8-ROUNDUP(V27,1))*40)&lt;0,0,80+(8-ROUNDUP(V27,1))*40))</f>
        <v/>
      </c>
      <c r="W28" s="81" t="str">
        <f>IF(SUM(T28,U28,V28)&gt;0,SUM(T28,U28,V28),"")</f>
        <v/>
      </c>
      <c r="X28" s="82" t="str">
        <f>IF(OR(Q28="",T28="",U28="",V28=""),"",SUM(Q28,T28,U28,V28))</f>
        <v/>
      </c>
      <c r="Y28" s="83"/>
      <c r="Z28" s="84"/>
      <c r="AA28" s="62"/>
      <c r="AB28" s="30"/>
      <c r="AC28" s="30"/>
      <c r="AD28" s="30"/>
      <c r="AE28" s="30"/>
      <c r="AF28" s="30"/>
      <c r="AG28" s="30"/>
      <c r="AH28" s="30"/>
    </row>
    <row r="29" ht="18.0" customHeight="1">
      <c r="A29" s="89"/>
      <c r="B29" s="48"/>
      <c r="C29" s="49"/>
      <c r="D29" s="49"/>
      <c r="E29" s="49"/>
      <c r="F29" s="49"/>
      <c r="G29" s="51"/>
      <c r="H29" s="51"/>
      <c r="I29" s="52"/>
      <c r="J29" s="52"/>
      <c r="K29" s="52"/>
      <c r="L29" s="52"/>
      <c r="M29" s="52"/>
      <c r="N29" s="52"/>
      <c r="O29" s="53" t="str">
        <f>IF(MAX(I29:K29)&gt;0,IF(MAX(I29:K29)&lt;0,0,TRUNC(MAX(I29:K29)/1)*1),"")</f>
        <v/>
      </c>
      <c r="P29" s="54" t="str">
        <f>IF(MAX(L29:N29)&gt;0,IF(MAX(L29:N29)&lt;0,0,TRUNC(MAX(L29:N29)/1)*1),"")</f>
        <v/>
      </c>
      <c r="Q29" s="55" t="str">
        <f>IF(O29="","",IF(P29="","",IF(SUM(O29:P29)=0,"",SUM(O29:P29))))</f>
        <v/>
      </c>
      <c r="R29" s="56" t="str">
        <f>IF(Q29="","",IF(C29="","",IF((AB29="k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7" t="str">
        <f>IF(AD29=1,R29*AG29,"")</f>
        <v/>
      </c>
      <c r="T29" s="58" t="str">
        <f>IF('K1'!G27="","",'K1'!G27)</f>
        <v/>
      </c>
      <c r="U29" s="58" t="str">
        <f>IF('K1'!K27="","",'K1'!K27)</f>
        <v/>
      </c>
      <c r="V29" s="58" t="str">
        <f>IF('K1'!N27="","",'K1'!N27)</f>
        <v/>
      </c>
      <c r="W29" s="58"/>
      <c r="X29" s="59"/>
      <c r="Y29" s="87"/>
      <c r="Z29" s="88"/>
      <c r="AA29" s="62">
        <f>V5</f>
        <v>44797</v>
      </c>
      <c r="AB29" s="63" t="b">
        <f>IF(ISNUMBER(FIND("M",C29)),"m",IF(ISNUMBER(FIND("K",C29)),"k"))</f>
        <v>0</v>
      </c>
      <c r="AC29" s="64">
        <f>IF(OR(E29="",AA29=""),0,(YEAR(AA29)-YEAR(E29)))</f>
        <v>0</v>
      </c>
      <c r="AD29" s="65" t="str">
        <f>IF(AC29&gt;34,1,"")</f>
        <v/>
      </c>
      <c r="AE29" s="66" t="b">
        <f>IF(AD29=1,LOOKUP(AC29,'Meltzer-Faber'!A3:A63,'Meltzer-Faber'!B3:B63))</f>
        <v>0</v>
      </c>
      <c r="AF29" s="66" t="b">
        <f>IF(AD29=1,LOOKUP(AC29,'Meltzer-Faber'!A3:A63,'Meltzer-Faber'!C3:C63))</f>
        <v>0</v>
      </c>
      <c r="AG29" s="66" t="str">
        <f>IF(AB29="m",AE29,IF(AB29="k",AF29,""))</f>
        <v/>
      </c>
      <c r="AH29" s="67" t="str">
        <f>IF(B29="","",IF(B29&gt;175.508,1,IF(B29&lt;32,10^(0.75194503*LOG10(32/175.508)^2),10^(0.75194503*LOG10(B29/175.508)^2))))</f>
        <v/>
      </c>
    </row>
    <row r="30" ht="18.0" customHeight="1">
      <c r="A30" s="68"/>
      <c r="B30" s="69"/>
      <c r="C30" s="70"/>
      <c r="D30" s="71"/>
      <c r="E30" s="72"/>
      <c r="F30" s="72"/>
      <c r="G30" s="73"/>
      <c r="H30" s="74"/>
      <c r="I30" s="75"/>
      <c r="J30" s="76"/>
      <c r="K30" s="77"/>
      <c r="L30" s="75"/>
      <c r="M30" s="76"/>
      <c r="N30" s="77"/>
      <c r="O30" s="70"/>
      <c r="P30" s="78"/>
      <c r="Q30" s="79" t="str">
        <f>IF(R29="","",R29*1.2)</f>
        <v/>
      </c>
      <c r="R30" s="76"/>
      <c r="S30" s="80"/>
      <c r="T30" s="81" t="str">
        <f>IF(T29="","",T29*20)</f>
        <v/>
      </c>
      <c r="U30" s="81" t="str">
        <f>IF(U29="","",(U29*10)*AH29)</f>
        <v/>
      </c>
      <c r="V30" s="81" t="str">
        <f>IF(V29="","",IF((80+(8-ROUNDUP(V29,1))*40)&lt;0,0,80+(8-ROUNDUP(V29,1))*40))</f>
        <v/>
      </c>
      <c r="W30" s="81" t="str">
        <f>IF(SUM(T30,U30,V30)&gt;0,SUM(T30,U30,V30),"")</f>
        <v/>
      </c>
      <c r="X30" s="82" t="str">
        <f>IF(OR(Q30="",T30="",U30="",V30=""),"",SUM(Q30,T30,U30,V30))</f>
        <v/>
      </c>
      <c r="Y30" s="83"/>
      <c r="Z30" s="84"/>
      <c r="AA30" s="62"/>
      <c r="AB30" s="30"/>
      <c r="AC30" s="30"/>
      <c r="AD30" s="30"/>
      <c r="AE30" s="30"/>
      <c r="AF30" s="30"/>
      <c r="AG30" s="30"/>
      <c r="AH30" s="30"/>
    </row>
    <row r="31" ht="18.0" customHeight="1">
      <c r="A31" s="89"/>
      <c r="B31" s="48"/>
      <c r="C31" s="49"/>
      <c r="D31" s="49"/>
      <c r="E31" s="49"/>
      <c r="F31" s="49"/>
      <c r="G31" s="51"/>
      <c r="H31" s="51"/>
      <c r="I31" s="52"/>
      <c r="J31" s="52"/>
      <c r="K31" s="52"/>
      <c r="L31" s="52"/>
      <c r="M31" s="52"/>
      <c r="N31" s="52"/>
      <c r="O31" s="53" t="str">
        <f>IF(MAX(I31:K31)&gt;0,IF(MAX(I31:K31)&lt;0,0,TRUNC(MAX(I31:K31)/1)*1),"")</f>
        <v/>
      </c>
      <c r="P31" s="54" t="str">
        <f>IF(MAX(L31:N31)&gt;0,IF(MAX(L31:N31)&lt;0,0,TRUNC(MAX(L31:N31)/1)*1),"")</f>
        <v/>
      </c>
      <c r="Q31" s="55" t="str">
        <f>IF(O31="","",IF(P31="","",IF(SUM(O31:P31)=0,"",SUM(O31:P31))))</f>
        <v/>
      </c>
      <c r="R31" s="56" t="str">
        <f>IF(Q31="","",IF(C31="","",IF((AB31="k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7" t="str">
        <f>IF(AD31=1,R31*AG31,"")</f>
        <v/>
      </c>
      <c r="T31" s="58" t="str">
        <f>IF('K1'!G29="","",'K1'!G29)</f>
        <v/>
      </c>
      <c r="U31" s="58" t="str">
        <f>IF('K1'!K29="","",'K1'!K29)</f>
        <v/>
      </c>
      <c r="V31" s="58" t="str">
        <f>IF('K1'!N29="","",'K1'!N29)</f>
        <v/>
      </c>
      <c r="W31" s="58" t="s">
        <v>71</v>
      </c>
      <c r="X31" s="59"/>
      <c r="Y31" s="87"/>
      <c r="Z31" s="88"/>
      <c r="AA31" s="62">
        <f>V5</f>
        <v>44797</v>
      </c>
      <c r="AB31" s="63" t="b">
        <f>IF(ISNUMBER(FIND("M",C31)),"m",IF(ISNUMBER(FIND("K",C31)),"k"))</f>
        <v>0</v>
      </c>
      <c r="AC31" s="64">
        <f>IF(OR(E31="",AA31=""),0,(YEAR(AA31)-YEAR(E31)))</f>
        <v>0</v>
      </c>
      <c r="AD31" s="65" t="str">
        <f>IF(AC31&gt;34,1,"")</f>
        <v/>
      </c>
      <c r="AE31" s="66" t="b">
        <f>IF(AD31=1,LOOKUP(AC31,'Meltzer-Faber'!A3:A63,'Meltzer-Faber'!B3:B63))</f>
        <v>0</v>
      </c>
      <c r="AF31" s="66" t="b">
        <f>IF(AD31=1,LOOKUP(AC31,'Meltzer-Faber'!A3:A63,'Meltzer-Faber'!C3:C63))</f>
        <v>0</v>
      </c>
      <c r="AG31" s="66" t="str">
        <f>IF(AB31="m",AE31,IF(AB31="k",AF31,""))</f>
        <v/>
      </c>
      <c r="AH31" s="67" t="str">
        <f>IF(B31="","",IF(B31&gt;175.508,1,IF(B31&lt;32,10^(0.75194503*LOG10(32/175.508)^2),10^(0.75194503*LOG10(B31/175.508)^2))))</f>
        <v/>
      </c>
    </row>
    <row r="32" ht="18.0" customHeight="1">
      <c r="A32" s="92"/>
      <c r="B32" s="48"/>
      <c r="C32" s="93"/>
      <c r="D32" s="94"/>
      <c r="E32" s="95"/>
      <c r="F32" s="95"/>
      <c r="G32" s="96"/>
      <c r="H32" s="97"/>
      <c r="I32" s="98"/>
      <c r="J32" s="99"/>
      <c r="K32" s="100"/>
      <c r="L32" s="98"/>
      <c r="M32" s="99"/>
      <c r="N32" s="100"/>
      <c r="O32" s="98"/>
      <c r="P32" s="101"/>
      <c r="Q32" s="102" t="str">
        <f>IF(R31="","",R31*1.2)</f>
        <v/>
      </c>
      <c r="R32" s="99"/>
      <c r="S32" s="103"/>
      <c r="T32" s="104" t="str">
        <f>IF(T31="","",T31*20)</f>
        <v/>
      </c>
      <c r="U32" s="81" t="str">
        <f>IF(U31="","",(U31*10)*AH31)</f>
        <v/>
      </c>
      <c r="V32" s="104" t="str">
        <f>IF(V31="","",IF((80+(8-ROUNDUP(V31,1))*40)&lt;0,0,80+(8-ROUNDUP(V31,1))*40))</f>
        <v/>
      </c>
      <c r="W32" s="104" t="str">
        <f>IF(SUM(T32,U32,V32)&gt;0,SUM(T32,U32,V32),"")</f>
        <v/>
      </c>
      <c r="X32" s="105" t="str">
        <f>IF(OR(Q32="",T32="",U32="",V32=""),"",SUM(Q32,T32,U32,V32))</f>
        <v/>
      </c>
      <c r="Y32" s="106"/>
      <c r="Z32" s="107"/>
      <c r="AA32" s="62"/>
      <c r="AB32" s="30"/>
      <c r="AC32" s="30"/>
      <c r="AD32" s="30"/>
      <c r="AE32" s="30"/>
      <c r="AF32" s="30"/>
      <c r="AG32" s="30"/>
      <c r="AH32" s="30"/>
    </row>
    <row r="33" ht="18.0" customHeight="1">
      <c r="A33" s="108"/>
      <c r="B33" s="109"/>
      <c r="C33" s="110"/>
      <c r="D33" s="49"/>
      <c r="E33" s="110"/>
      <c r="F33" s="110"/>
      <c r="G33" s="111"/>
      <c r="H33" s="111"/>
      <c r="I33" s="112"/>
      <c r="J33" s="112"/>
      <c r="K33" s="112"/>
      <c r="L33" s="112"/>
      <c r="M33" s="112"/>
      <c r="N33" s="112"/>
      <c r="O33" s="113" t="str">
        <f>IF(MAX(I33:K33)&gt;0,IF(MAX(I33:K33)&lt;0,0,TRUNC(MAX(I33:K33)/1)*1),"")</f>
        <v/>
      </c>
      <c r="P33" s="114" t="str">
        <f>IF(MAX(L33:N33)&gt;0,IF(MAX(L33:N33)&lt;0,0,TRUNC(MAX(L33:N33)/1)*1),"")</f>
        <v/>
      </c>
      <c r="Q33" s="115" t="str">
        <f>IF(O33="","",IF(P33="","",IF(SUM(O33:P33)=0,"",SUM(O33:P33))))</f>
        <v/>
      </c>
      <c r="R33" s="116" t="str">
        <f>IF(Q33="","",IF(C33="","",IF((AB33="k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17" t="str">
        <f>IF(AD33=1,R33*AG33,"")</f>
        <v/>
      </c>
      <c r="T33" s="118" t="str">
        <f>IF('K1'!G31="","",'K1'!G31)</f>
        <v/>
      </c>
      <c r="U33" s="118" t="str">
        <f>IF('K1'!K31="","",'K1'!K31)</f>
        <v/>
      </c>
      <c r="V33" s="118" t="str">
        <f>IF('K1'!N31="","",'K1'!N31)</f>
        <v/>
      </c>
      <c r="W33" s="119" t="s">
        <v>71</v>
      </c>
      <c r="X33" s="120"/>
      <c r="Y33" s="121"/>
      <c r="Z33" s="122"/>
      <c r="AA33" s="62">
        <f>V5</f>
        <v>44797</v>
      </c>
      <c r="AB33" s="63" t="b">
        <f>IF(ISNUMBER(FIND("M",C33)),"m",IF(ISNUMBER(FIND("K",C33)),"k"))</f>
        <v>0</v>
      </c>
      <c r="AC33" s="64">
        <f>IF(OR(E33="",AA33=""),0,(YEAR(AA33)-YEAR(E33)))</f>
        <v>0</v>
      </c>
      <c r="AD33" s="65" t="str">
        <f>IF(AC33&gt;34,1,"")</f>
        <v/>
      </c>
      <c r="AE33" s="66" t="b">
        <f>IF(AD33=1,LOOKUP(AC33,'Meltzer-Faber'!A3:A63,'Meltzer-Faber'!B3:B63))</f>
        <v>0</v>
      </c>
      <c r="AF33" s="66" t="b">
        <f>IF(AD33=1,LOOKUP(AC33,'Meltzer-Faber'!A3:A63,'Meltzer-Faber'!C3:C63))</f>
        <v>0</v>
      </c>
      <c r="AG33" s="66" t="str">
        <f>IF(AB33="m",AE33,IF(AB33="k",AF33,""))</f>
        <v/>
      </c>
      <c r="AH33" s="67" t="str">
        <f>IF(B33="","",IF(B33&gt;175.508,1,IF(B33&lt;32,10^(0.75194503*LOG10(32/175.508)^2),10^(0.75194503*LOG10(B33/175.508)^2))))</f>
        <v/>
      </c>
    </row>
    <row r="34" ht="18.0" customHeight="1">
      <c r="A34" s="68"/>
      <c r="B34" s="69"/>
      <c r="C34" s="70"/>
      <c r="D34" s="71"/>
      <c r="E34" s="72"/>
      <c r="F34" s="72"/>
      <c r="G34" s="73"/>
      <c r="H34" s="74"/>
      <c r="I34" s="75"/>
      <c r="J34" s="76"/>
      <c r="K34" s="77"/>
      <c r="L34" s="75"/>
      <c r="M34" s="76"/>
      <c r="N34" s="77"/>
      <c r="O34" s="75"/>
      <c r="P34" s="123"/>
      <c r="Q34" s="79" t="str">
        <f>IF(R33="","",R33*1.2)</f>
        <v/>
      </c>
      <c r="R34" s="76"/>
      <c r="S34" s="80"/>
      <c r="T34" s="81" t="str">
        <f>IF(T33="","",T33*20)</f>
        <v/>
      </c>
      <c r="U34" s="81" t="str">
        <f>IF(U33="","",(U33*10)*AH33)</f>
        <v/>
      </c>
      <c r="V34" s="81" t="str">
        <f>IF(V33="","",IF((80+(8-ROUNDUP(V33,1))*40)&lt;0,0,80+(8-ROUNDUP(V33,1))*40))</f>
        <v/>
      </c>
      <c r="W34" s="81" t="str">
        <f>IF(SUM(T34,U34,V34)&gt;0,SUM(T34,U34,V34),"")</f>
        <v/>
      </c>
      <c r="X34" s="82" t="str">
        <f>IF(OR(Q34="",T34="",U34="",V34=""),"",SUM(Q34,T34,U34,V34))</f>
        <v/>
      </c>
      <c r="Y34" s="83"/>
      <c r="Z34" s="84"/>
      <c r="AA34" s="62"/>
      <c r="AB34" s="30"/>
      <c r="AC34" s="30"/>
      <c r="AD34" s="30"/>
      <c r="AE34" s="30"/>
      <c r="AF34" s="30"/>
      <c r="AG34" s="30"/>
      <c r="AH34" s="30"/>
    </row>
    <row r="35" ht="18.0" customHeight="1">
      <c r="A35" s="89"/>
      <c r="B35" s="48"/>
      <c r="C35" s="49"/>
      <c r="D35" s="49"/>
      <c r="E35" s="49"/>
      <c r="F35" s="49"/>
      <c r="G35" s="51"/>
      <c r="H35" s="51"/>
      <c r="I35" s="52"/>
      <c r="J35" s="52"/>
      <c r="K35" s="52"/>
      <c r="L35" s="52"/>
      <c r="M35" s="52"/>
      <c r="N35" s="52"/>
      <c r="O35" s="53" t="str">
        <f>IF(MAX(I35:K35)&gt;0,IF(MAX(I35:K35)&lt;0,0,TRUNC(MAX(I35:K35)/1)*1),"")</f>
        <v/>
      </c>
      <c r="P35" s="54" t="str">
        <f>IF(MAX(L35:N35)&gt;0,IF(MAX(L35:N35)&lt;0,0,TRUNC(MAX(L35:N35)/1)*1),"")</f>
        <v/>
      </c>
      <c r="Q35" s="55" t="str">
        <f>IF(O35="","",IF(P35="","",IF(SUM(O35:P35)=0,"",SUM(O35:P35))))</f>
        <v/>
      </c>
      <c r="R35" s="56" t="str">
        <f>IF(Q35="","",IF(C35="","",IF((AB35="k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57" t="str">
        <f>IF(AD35=1,R35*AG35,"")</f>
        <v/>
      </c>
      <c r="T35" s="58" t="str">
        <f>IF('K1'!G33="","",'K1'!G33)</f>
        <v/>
      </c>
      <c r="U35" s="58" t="str">
        <f>IF('K1'!K33="","",'K1'!K33)</f>
        <v/>
      </c>
      <c r="V35" s="58" t="str">
        <f>IF('K1'!N33="","",'K1'!N33)</f>
        <v/>
      </c>
      <c r="W35" s="58" t="s">
        <v>71</v>
      </c>
      <c r="X35" s="59"/>
      <c r="Y35" s="87"/>
      <c r="Z35" s="88"/>
      <c r="AA35" s="62">
        <f>V5</f>
        <v>44797</v>
      </c>
      <c r="AB35" s="63" t="b">
        <f>IF(ISNUMBER(FIND("M",C35)),"m",IF(ISNUMBER(FIND("K",C35)),"k"))</f>
        <v>0</v>
      </c>
      <c r="AC35" s="64">
        <f>IF(OR(E35="",AA35=""),0,(YEAR(AA35)-YEAR(E35)))</f>
        <v>0</v>
      </c>
      <c r="AD35" s="65" t="str">
        <f>IF(AC35&gt;34,1,"")</f>
        <v/>
      </c>
      <c r="AE35" s="66" t="b">
        <f>IF(AD35=1,LOOKUP(AC35,'Meltzer-Faber'!A3:A63,'Meltzer-Faber'!B3:B63))</f>
        <v>0</v>
      </c>
      <c r="AF35" s="66" t="b">
        <f>IF(AD35=1,LOOKUP(AC35,'Meltzer-Faber'!A3:A63,'Meltzer-Faber'!C3:C63))</f>
        <v>0</v>
      </c>
      <c r="AG35" s="66" t="str">
        <f>IF(AB35="m",AE35,IF(AB35="k",AF35,""))</f>
        <v/>
      </c>
      <c r="AH35" s="67" t="str">
        <f>IF(B35="","",IF(B35&gt;175.508,1,IF(B35&lt;32,10^(0.75194503*LOG10(32/175.508)^2),10^(0.75194503*LOG10(B35/175.508)^2))))</f>
        <v/>
      </c>
    </row>
    <row r="36" ht="18.0" customHeight="1">
      <c r="A36" s="124"/>
      <c r="B36" s="125"/>
      <c r="C36" s="126"/>
      <c r="D36" s="127"/>
      <c r="E36" s="128"/>
      <c r="F36" s="128"/>
      <c r="G36" s="129"/>
      <c r="H36" s="130"/>
      <c r="I36" s="131"/>
      <c r="J36" s="132"/>
      <c r="K36" s="133"/>
      <c r="L36" s="131"/>
      <c r="M36" s="132"/>
      <c r="N36" s="133"/>
      <c r="O36" s="131"/>
      <c r="P36" s="134"/>
      <c r="Q36" s="135" t="str">
        <f>IF(R35="","",R35*1.2)</f>
        <v/>
      </c>
      <c r="R36" s="132"/>
      <c r="S36" s="136"/>
      <c r="T36" s="137" t="str">
        <f>IF(T35="","",T35*20)</f>
        <v/>
      </c>
      <c r="U36" s="137" t="str">
        <f>IF(U35="","",(U35*10)*AH35)</f>
        <v/>
      </c>
      <c r="V36" s="137" t="str">
        <f>IF(V35="","",IF((80+(8-ROUNDUP(V35,1))*40)&lt;0,0,80+(8-ROUNDUP(V35,1))*40))</f>
        <v/>
      </c>
      <c r="W36" s="137" t="str">
        <f>IF(SUM(T36,U36,V36)&gt;0,SUM(T36,U36,V36),"")</f>
        <v/>
      </c>
      <c r="X36" s="138" t="str">
        <f>IF(OR(Q36="",T36="",U36="",V36=""),"",SUM(Q36,T36,U36,V36))</f>
        <v/>
      </c>
      <c r="Y36" s="139"/>
      <c r="Z36" s="140"/>
      <c r="AA36" s="62"/>
      <c r="AB36" s="30"/>
      <c r="AC36" s="30"/>
      <c r="AD36" s="30"/>
      <c r="AE36" s="30"/>
      <c r="AF36" s="30"/>
      <c r="AG36" s="30"/>
      <c r="AH36" s="30"/>
    </row>
    <row r="37" ht="12.75" customHeight="1">
      <c r="A37" s="141"/>
      <c r="B37" s="141"/>
      <c r="C37" s="141"/>
      <c r="D37" s="142"/>
      <c r="E37" s="143"/>
      <c r="F37" s="143"/>
      <c r="G37" s="144"/>
      <c r="H37" s="144"/>
      <c r="I37" s="145"/>
      <c r="J37" s="145"/>
      <c r="K37" s="145"/>
      <c r="L37" s="145"/>
      <c r="M37" s="145"/>
      <c r="N37" s="145"/>
      <c r="O37" s="141"/>
      <c r="P37" s="141"/>
      <c r="Q37" s="141"/>
      <c r="R37" s="141"/>
      <c r="S37" s="141"/>
      <c r="T37" s="145"/>
      <c r="U37" s="145"/>
      <c r="V37" s="146"/>
      <c r="W37" s="146"/>
      <c r="X37" s="147"/>
      <c r="Y37" s="148"/>
      <c r="Z37" s="149"/>
      <c r="AA37" s="30"/>
      <c r="AB37" s="30"/>
      <c r="AC37" s="30"/>
      <c r="AD37" s="30"/>
      <c r="AE37" s="30"/>
      <c r="AF37" s="30"/>
      <c r="AG37" s="30"/>
      <c r="AH37" s="30"/>
    </row>
    <row r="38" ht="12.75" customHeight="1">
      <c r="A38" s="150" t="s">
        <v>81</v>
      </c>
      <c r="B38" s="150"/>
      <c r="C38" s="150" t="s">
        <v>82</v>
      </c>
      <c r="H38" s="150" t="s">
        <v>83</v>
      </c>
      <c r="I38" s="151">
        <v>1.0</v>
      </c>
      <c r="J38" s="150" t="s">
        <v>82</v>
      </c>
      <c r="AA38" s="150"/>
      <c r="AB38" s="150"/>
      <c r="AC38" s="150"/>
      <c r="AD38" s="150"/>
      <c r="AE38" s="150"/>
      <c r="AF38" s="150"/>
      <c r="AG38" s="150"/>
      <c r="AH38" s="150"/>
    </row>
    <row r="39" ht="12.75" customHeight="1">
      <c r="B39" s="150"/>
      <c r="C39" s="152"/>
      <c r="H39" s="152"/>
      <c r="I39" s="151">
        <v>2.0</v>
      </c>
      <c r="J39" s="150" t="s">
        <v>84</v>
      </c>
      <c r="AA39" s="150"/>
      <c r="AB39" s="150"/>
      <c r="AC39" s="150"/>
      <c r="AD39" s="150"/>
      <c r="AE39" s="150"/>
      <c r="AF39" s="150"/>
      <c r="AG39" s="150"/>
      <c r="AH39" s="150"/>
    </row>
    <row r="40" ht="12.75" customHeight="1">
      <c r="A40" s="150" t="s">
        <v>85</v>
      </c>
      <c r="B40" s="150"/>
      <c r="C40" s="150"/>
      <c r="H40" s="150"/>
      <c r="I40" s="150">
        <v>3.0</v>
      </c>
      <c r="J40" s="150" t="s">
        <v>86</v>
      </c>
      <c r="AA40" s="150"/>
      <c r="AB40" s="150"/>
      <c r="AC40" s="150"/>
      <c r="AD40" s="150"/>
      <c r="AE40" s="150"/>
      <c r="AF40" s="150"/>
      <c r="AG40" s="150"/>
      <c r="AH40" s="150"/>
    </row>
    <row r="41" ht="12.75" customHeight="1">
      <c r="B41" s="153"/>
      <c r="C41" s="150"/>
      <c r="H41" s="150"/>
      <c r="I41" s="15"/>
      <c r="J41" s="152"/>
      <c r="AA41" s="15"/>
      <c r="AB41" s="15"/>
      <c r="AC41" s="15"/>
      <c r="AD41" s="15"/>
      <c r="AE41" s="15"/>
      <c r="AF41" s="15"/>
      <c r="AG41" s="15"/>
      <c r="AH41" s="15"/>
    </row>
    <row r="42" ht="12.75" customHeight="1">
      <c r="B42" s="150"/>
      <c r="C42" s="150"/>
      <c r="H42" s="154" t="s">
        <v>87</v>
      </c>
      <c r="I42" s="150"/>
      <c r="AA42" s="15"/>
      <c r="AB42" s="15"/>
      <c r="AC42" s="15"/>
      <c r="AD42" s="15"/>
      <c r="AE42" s="15"/>
      <c r="AF42" s="15"/>
      <c r="AG42" s="15"/>
      <c r="AH42" s="15"/>
    </row>
    <row r="43" ht="12.75" customHeight="1">
      <c r="A43" s="31"/>
      <c r="B43" s="31"/>
      <c r="C43" s="152"/>
      <c r="D43" s="46"/>
      <c r="E43" s="46"/>
      <c r="F43" s="46"/>
      <c r="G43" s="15"/>
      <c r="H43" s="154" t="s">
        <v>88</v>
      </c>
      <c r="I43" s="153"/>
      <c r="AA43" s="15"/>
      <c r="AB43" s="15"/>
      <c r="AC43" s="15"/>
      <c r="AD43" s="15"/>
      <c r="AE43" s="15"/>
      <c r="AF43" s="15"/>
      <c r="AG43" s="15"/>
      <c r="AH43" s="15"/>
    </row>
    <row r="44" ht="12.75" customHeight="1">
      <c r="A44" s="150" t="s">
        <v>89</v>
      </c>
      <c r="B44" s="150"/>
      <c r="C44" s="150" t="s">
        <v>90</v>
      </c>
      <c r="H44" s="154" t="s">
        <v>91</v>
      </c>
      <c r="I44" s="150"/>
      <c r="AA44" s="15"/>
      <c r="AB44" s="15"/>
      <c r="AC44" s="15"/>
      <c r="AD44" s="15"/>
      <c r="AE44" s="15"/>
      <c r="AF44" s="15"/>
      <c r="AG44" s="15"/>
      <c r="AH44" s="15"/>
    </row>
    <row r="45" ht="12.75" customHeight="1">
      <c r="A45" s="31"/>
      <c r="B45" s="31"/>
      <c r="C45" s="150"/>
      <c r="H45" s="150"/>
      <c r="I45" s="154"/>
      <c r="J45" s="150"/>
      <c r="K45" s="155"/>
      <c r="L45" s="31"/>
      <c r="M45" s="31"/>
      <c r="N45" s="31"/>
      <c r="O45" s="31"/>
      <c r="P45" s="31"/>
      <c r="Q45" s="31"/>
      <c r="R45" s="31"/>
      <c r="S45" s="31"/>
      <c r="T45" s="156"/>
      <c r="U45" s="156"/>
      <c r="V45" s="156"/>
      <c r="W45" s="156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ht="12.75" customHeight="1">
      <c r="A46" s="150" t="s">
        <v>92</v>
      </c>
      <c r="B46" s="150"/>
      <c r="C46" s="150" t="s">
        <v>82</v>
      </c>
      <c r="H46" s="154" t="s">
        <v>93</v>
      </c>
      <c r="I46" s="150"/>
      <c r="AA46" s="15"/>
      <c r="AB46" s="15"/>
      <c r="AC46" s="15"/>
      <c r="AD46" s="15"/>
      <c r="AE46" s="15"/>
      <c r="AF46" s="15"/>
      <c r="AG46" s="15"/>
      <c r="AH46" s="15"/>
    </row>
    <row r="47" ht="12.75" customHeight="1">
      <c r="A47" s="31"/>
      <c r="B47" s="31"/>
      <c r="C47" s="150"/>
      <c r="H47" s="150"/>
      <c r="I47" s="150"/>
      <c r="AA47" s="15"/>
      <c r="AB47" s="15"/>
      <c r="AC47" s="15"/>
      <c r="AD47" s="15"/>
      <c r="AE47" s="15"/>
      <c r="AF47" s="15"/>
      <c r="AG47" s="15"/>
      <c r="AH47" s="15"/>
    </row>
    <row r="48" ht="12.75" customHeight="1">
      <c r="A48" s="157" t="s">
        <v>94</v>
      </c>
      <c r="B48" s="158" t="s">
        <v>95</v>
      </c>
      <c r="C48" s="158"/>
      <c r="D48" s="159"/>
      <c r="E48" s="159"/>
      <c r="F48" s="159"/>
      <c r="G48" s="160"/>
      <c r="H48" s="160"/>
      <c r="I48" s="153"/>
      <c r="AA48" s="15"/>
      <c r="AB48" s="15"/>
      <c r="AC48" s="15"/>
      <c r="AD48" s="15"/>
      <c r="AE48" s="15"/>
      <c r="AF48" s="15"/>
      <c r="AG48" s="15"/>
      <c r="AH48" s="15"/>
    </row>
    <row r="49" ht="12.75" customHeight="1">
      <c r="A49" s="31"/>
      <c r="B49" s="31"/>
      <c r="C49" s="158"/>
      <c r="D49" s="46"/>
      <c r="E49" s="46"/>
      <c r="F49" s="46"/>
      <c r="G49" s="15"/>
      <c r="H49" s="15"/>
      <c r="I49" s="153"/>
      <c r="AA49" s="15"/>
      <c r="AB49" s="15"/>
      <c r="AC49" s="15"/>
      <c r="AD49" s="15"/>
      <c r="AE49" s="15"/>
      <c r="AF49" s="15"/>
      <c r="AG49" s="15"/>
      <c r="AH49" s="15"/>
    </row>
    <row r="50" ht="12.75" customHeight="1">
      <c r="A50" s="31"/>
      <c r="B50" s="31"/>
      <c r="C50" s="161"/>
      <c r="D50" s="46"/>
      <c r="E50" s="46"/>
      <c r="F50" s="46"/>
      <c r="G50" s="15"/>
      <c r="H50" s="15"/>
      <c r="I50" s="153"/>
      <c r="AA50" s="15"/>
      <c r="AB50" s="15"/>
      <c r="AC50" s="15"/>
      <c r="AD50" s="15"/>
      <c r="AE50" s="15"/>
      <c r="AF50" s="15"/>
      <c r="AG50" s="15"/>
      <c r="AH50" s="15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M9:N9">
    <cfRule type="cellIs" dxfId="0" priority="1" stopIfTrue="1" operator="between">
      <formula>1</formula>
      <formula>300</formula>
    </cfRule>
  </conditionalFormatting>
  <conditionalFormatting sqref="M9:N9">
    <cfRule type="cellIs" dxfId="1" priority="2" stopIfTrue="1" operator="lessThanOrEqual">
      <formula>0</formula>
    </cfRule>
  </conditionalFormatting>
  <conditionalFormatting sqref="I11:N11">
    <cfRule type="cellIs" dxfId="0" priority="3" stopIfTrue="1" operator="between">
      <formula>1</formula>
      <formula>300</formula>
    </cfRule>
  </conditionalFormatting>
  <conditionalFormatting sqref="I11:N11">
    <cfRule type="cellIs" dxfId="1" priority="4" stopIfTrue="1" operator="lessThanOrEqual">
      <formula>0</formula>
    </cfRule>
  </conditionalFormatting>
  <conditionalFormatting sqref="I13:N13">
    <cfRule type="cellIs" dxfId="0" priority="5" stopIfTrue="1" operator="between">
      <formula>1</formula>
      <formula>300</formula>
    </cfRule>
  </conditionalFormatting>
  <conditionalFormatting sqref="I13:N13">
    <cfRule type="cellIs" dxfId="1" priority="6" stopIfTrue="1" operator="lessThanOrEqual">
      <formula>0</formula>
    </cfRule>
  </conditionalFormatting>
  <conditionalFormatting sqref="I15:N15">
    <cfRule type="cellIs" dxfId="0" priority="7" stopIfTrue="1" operator="between">
      <formula>1</formula>
      <formula>300</formula>
    </cfRule>
  </conditionalFormatting>
  <conditionalFormatting sqref="I15:N15">
    <cfRule type="cellIs" dxfId="1" priority="8" stopIfTrue="1" operator="lessThanOrEqual">
      <formula>0</formula>
    </cfRule>
  </conditionalFormatting>
  <conditionalFormatting sqref="I17:N17">
    <cfRule type="cellIs" dxfId="0" priority="9" stopIfTrue="1" operator="between">
      <formula>1</formula>
      <formula>300</formula>
    </cfRule>
  </conditionalFormatting>
  <conditionalFormatting sqref="I17:N17">
    <cfRule type="cellIs" dxfId="1" priority="10" stopIfTrue="1" operator="lessThanOrEqual">
      <formula>0</formula>
    </cfRule>
  </conditionalFormatting>
  <conditionalFormatting sqref="I19:N19">
    <cfRule type="cellIs" dxfId="0" priority="11" stopIfTrue="1" operator="between">
      <formula>1</formula>
      <formula>300</formula>
    </cfRule>
  </conditionalFormatting>
  <conditionalFormatting sqref="I19:N19">
    <cfRule type="cellIs" dxfId="1" priority="12" stopIfTrue="1" operator="lessThanOrEqual">
      <formula>0</formula>
    </cfRule>
  </conditionalFormatting>
  <conditionalFormatting sqref="I21:N21">
    <cfRule type="cellIs" dxfId="0" priority="13" stopIfTrue="1" operator="between">
      <formula>1</formula>
      <formula>300</formula>
    </cfRule>
  </conditionalFormatting>
  <conditionalFormatting sqref="I21:N21">
    <cfRule type="cellIs" dxfId="1" priority="14" stopIfTrue="1" operator="lessThanOrEqual">
      <formula>0</formula>
    </cfRule>
  </conditionalFormatting>
  <conditionalFormatting sqref="I23:N23">
    <cfRule type="cellIs" dxfId="0" priority="15" stopIfTrue="1" operator="between">
      <formula>1</formula>
      <formula>300</formula>
    </cfRule>
  </conditionalFormatting>
  <conditionalFormatting sqref="I23:N23">
    <cfRule type="cellIs" dxfId="1" priority="16" stopIfTrue="1" operator="lessThanOrEqual">
      <formula>0</formula>
    </cfRule>
  </conditionalFormatting>
  <conditionalFormatting sqref="I25:N25">
    <cfRule type="cellIs" dxfId="0" priority="17" stopIfTrue="1" operator="between">
      <formula>1</formula>
      <formula>300</formula>
    </cfRule>
  </conditionalFormatting>
  <conditionalFormatting sqref="I25:N25">
    <cfRule type="cellIs" dxfId="1" priority="18" stopIfTrue="1" operator="lessThanOrEqual">
      <formula>0</formula>
    </cfRule>
  </conditionalFormatting>
  <conditionalFormatting sqref="I27:N27">
    <cfRule type="cellIs" dxfId="0" priority="19" stopIfTrue="1" operator="between">
      <formula>1</formula>
      <formula>300</formula>
    </cfRule>
  </conditionalFormatting>
  <conditionalFormatting sqref="I27:N27">
    <cfRule type="cellIs" dxfId="1" priority="20" stopIfTrue="1" operator="lessThanOrEqual">
      <formula>0</formula>
    </cfRule>
  </conditionalFormatting>
  <conditionalFormatting sqref="I29:N29">
    <cfRule type="cellIs" dxfId="0" priority="21" stopIfTrue="1" operator="between">
      <formula>1</formula>
      <formula>300</formula>
    </cfRule>
  </conditionalFormatting>
  <conditionalFormatting sqref="I29:N29">
    <cfRule type="cellIs" dxfId="1" priority="22" stopIfTrue="1" operator="lessThanOrEqual">
      <formula>0</formula>
    </cfRule>
  </conditionalFormatting>
  <conditionalFormatting sqref="I31:N31">
    <cfRule type="cellIs" dxfId="0" priority="23" stopIfTrue="1" operator="between">
      <formula>1</formula>
      <formula>300</formula>
    </cfRule>
  </conditionalFormatting>
  <conditionalFormatting sqref="I31:N31">
    <cfRule type="cellIs" dxfId="1" priority="24" stopIfTrue="1" operator="lessThanOrEqual">
      <formula>0</formula>
    </cfRule>
  </conditionalFormatting>
  <conditionalFormatting sqref="I9:L9">
    <cfRule type="cellIs" dxfId="0" priority="25" stopIfTrue="1" operator="between">
      <formula>1</formula>
      <formula>300</formula>
    </cfRule>
  </conditionalFormatting>
  <conditionalFormatting sqref="I9:L9">
    <cfRule type="cellIs" dxfId="1" priority="26" stopIfTrue="1" operator="lessThanOrEqual">
      <formula>0</formula>
    </cfRule>
  </conditionalFormatting>
  <conditionalFormatting sqref="I33:N33">
    <cfRule type="cellIs" dxfId="0" priority="27" stopIfTrue="1" operator="between">
      <formula>1</formula>
      <formula>300</formula>
    </cfRule>
  </conditionalFormatting>
  <conditionalFormatting sqref="I33:N33">
    <cfRule type="cellIs" dxfId="1" priority="28" stopIfTrue="1" operator="lessThanOrEqual">
      <formula>0</formula>
    </cfRule>
  </conditionalFormatting>
  <conditionalFormatting sqref="I35:N35">
    <cfRule type="cellIs" dxfId="0" priority="29" stopIfTrue="1" operator="between">
      <formula>1</formula>
      <formula>300</formula>
    </cfRule>
  </conditionalFormatting>
  <conditionalFormatting sqref="I35:N35">
    <cfRule type="cellIs" dxfId="1" priority="30" stopIfTrue="1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"44877.0,13-14,15-16,17-18,19-23,+23,23+"</formula1>
    </dataValidation>
  </dataValidations>
  <printOptions/>
  <pageMargins bottom="0.275590551181102" footer="0.0" header="0.0" left="0.275590551181102" right="0.275590551181102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.57"/>
    <col customWidth="1" min="2" max="2" width="7.57"/>
    <col customWidth="1" min="3" max="3" width="27.57"/>
    <col customWidth="1" min="4" max="14" width="7.43"/>
    <col customWidth="1" min="15" max="15" width="9.43"/>
    <col customWidth="1" min="16" max="16" width="4.57"/>
    <col customWidth="1" min="17" max="26" width="8.86"/>
  </cols>
  <sheetData>
    <row r="1" ht="12.75" customHeight="1">
      <c r="A1" s="162" t="s">
        <v>27</v>
      </c>
      <c r="O1" s="162"/>
      <c r="P1" s="162"/>
    </row>
    <row r="2" ht="15.0" customHeight="1">
      <c r="B2" s="163" t="s">
        <v>96</v>
      </c>
      <c r="C2" s="164" t="str">
        <f>IF('P1'!C5&gt;0,'P1'!C5,"")</f>
        <v>Seriestevne 5-kamp</v>
      </c>
      <c r="H2" s="162"/>
      <c r="I2" s="162"/>
      <c r="J2" s="162"/>
      <c r="K2" s="162"/>
      <c r="L2" s="162"/>
      <c r="M2" s="162"/>
      <c r="N2" s="162"/>
      <c r="O2" s="162"/>
      <c r="P2" s="162"/>
    </row>
    <row r="3" ht="12.75" customHeight="1">
      <c r="A3" s="165" t="s">
        <v>6</v>
      </c>
      <c r="C3" s="164" t="str">
        <f>IF('P1'!I5&gt;0,'P1'!I5,"")</f>
        <v>AK Bjørgvin</v>
      </c>
      <c r="E3" s="166" t="s">
        <v>8</v>
      </c>
      <c r="F3" s="167" t="str">
        <f>IF('P1'!P5&gt;0,'P1'!P5,"")</f>
        <v>Bergenshallen m/omegn</v>
      </c>
      <c r="J3" s="168" t="s">
        <v>10</v>
      </c>
      <c r="K3" s="169">
        <f>IF('P1'!V5&gt;0,'P1'!V5,"")</f>
        <v>44797</v>
      </c>
      <c r="M3" s="168" t="s">
        <v>11</v>
      </c>
      <c r="N3" s="170">
        <v>1.0</v>
      </c>
      <c r="O3" s="171"/>
      <c r="P3" s="172"/>
    </row>
    <row r="4" ht="12.75" customHeight="1">
      <c r="B4" s="173" t="s">
        <v>97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68"/>
      <c r="P4" s="172"/>
    </row>
    <row r="5" ht="12.75" customHeight="1">
      <c r="A5" s="30"/>
      <c r="B5" s="175" t="s">
        <v>15</v>
      </c>
      <c r="C5" s="176" t="s">
        <v>18</v>
      </c>
      <c r="D5" s="177" t="s">
        <v>98</v>
      </c>
      <c r="E5" s="22"/>
      <c r="F5" s="22"/>
      <c r="G5" s="23"/>
      <c r="H5" s="178" t="s">
        <v>25</v>
      </c>
      <c r="I5" s="22"/>
      <c r="J5" s="22"/>
      <c r="K5" s="23"/>
      <c r="L5" s="179" t="s">
        <v>99</v>
      </c>
      <c r="M5" s="22"/>
      <c r="N5" s="23"/>
      <c r="O5" s="180"/>
      <c r="P5" s="181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2.75" customHeight="1">
      <c r="B6" s="182" t="s">
        <v>28</v>
      </c>
      <c r="C6" s="183" t="s">
        <v>100</v>
      </c>
      <c r="D6" s="184">
        <v>1.0</v>
      </c>
      <c r="E6" s="184">
        <v>2.0</v>
      </c>
      <c r="F6" s="185">
        <v>3.0</v>
      </c>
      <c r="G6" s="186" t="s">
        <v>101</v>
      </c>
      <c r="H6" s="187">
        <v>1.0</v>
      </c>
      <c r="I6" s="184">
        <v>2.0</v>
      </c>
      <c r="J6" s="185">
        <v>3.0</v>
      </c>
      <c r="K6" s="186" t="s">
        <v>101</v>
      </c>
      <c r="L6" s="187">
        <v>1.0</v>
      </c>
      <c r="M6" s="185">
        <v>2.0</v>
      </c>
      <c r="N6" s="188" t="s">
        <v>101</v>
      </c>
      <c r="O6" s="14"/>
      <c r="P6" s="1"/>
    </row>
    <row r="7" ht="16.5" customHeight="1">
      <c r="B7" s="189" t="str">
        <f>IF('P1'!D9="","",'P1'!D9)</f>
        <v>13-14</v>
      </c>
      <c r="C7" s="190" t="str">
        <f>IF('P1'!G9="","",'P1'!G9)</f>
        <v>Heide Nævdal</v>
      </c>
      <c r="D7" s="191">
        <v>5.36</v>
      </c>
      <c r="E7" s="191">
        <v>5.46</v>
      </c>
      <c r="F7" s="191">
        <v>5.58</v>
      </c>
      <c r="G7" s="192">
        <f>IF(MAX(D7,E7,F7)&gt;0,MAX(D7,E7,F7),"")</f>
        <v>5.58</v>
      </c>
      <c r="H7" s="193">
        <v>5.43</v>
      </c>
      <c r="I7" s="191">
        <v>5.85</v>
      </c>
      <c r="J7" s="194" t="s">
        <v>102</v>
      </c>
      <c r="K7" s="192">
        <f>IF(MAX(H7,I7,J7)&gt;0,MAX(H7,I7,J7),"")</f>
        <v>5.85</v>
      </c>
      <c r="L7" s="195">
        <v>7.98</v>
      </c>
      <c r="M7" s="191">
        <v>8.04</v>
      </c>
      <c r="N7" s="192">
        <f>IF(MIN(L7,M7)&gt;0,MIN(L7,M7),"")</f>
        <v>7.98</v>
      </c>
      <c r="O7" s="196"/>
      <c r="P7" s="197"/>
    </row>
    <row r="8" ht="16.5" customHeight="1">
      <c r="B8" s="198"/>
      <c r="C8" s="199" t="str">
        <f>IF('P1'!H9="","",'P1'!H9)</f>
        <v>AK Bjørgvin</v>
      </c>
      <c r="D8" s="200"/>
      <c r="E8" s="200"/>
      <c r="F8" s="201"/>
      <c r="G8" s="202"/>
      <c r="H8" s="203"/>
      <c r="I8" s="200"/>
      <c r="J8" s="201"/>
      <c r="K8" s="204"/>
      <c r="L8" s="203"/>
      <c r="M8" s="201"/>
      <c r="N8" s="205"/>
      <c r="O8" s="206" t="str">
        <f>IF(SUM(L8:N8)&gt;0,SUM(L8:N8),"")</f>
        <v/>
      </c>
      <c r="P8" s="207"/>
    </row>
    <row r="9" ht="16.5" customHeight="1">
      <c r="B9" s="208" t="str">
        <f>IF('P1'!D11="","",'P1'!D11)</f>
        <v>15-16</v>
      </c>
      <c r="C9" s="209" t="str">
        <f>IF('P1'!G11="","",'P1'!G11)</f>
        <v>Eline Mundal Melle</v>
      </c>
      <c r="D9" s="210">
        <v>6.49</v>
      </c>
      <c r="E9" s="210">
        <v>6.42</v>
      </c>
      <c r="F9" s="210">
        <v>6.65</v>
      </c>
      <c r="G9" s="211">
        <f>IF(MAX(D9,E9,F9)&gt;0,MAX(D9,E9,F9),"")</f>
        <v>6.65</v>
      </c>
      <c r="H9" s="212">
        <v>12.15</v>
      </c>
      <c r="I9" s="210">
        <v>12.58</v>
      </c>
      <c r="J9" s="210">
        <v>11.85</v>
      </c>
      <c r="K9" s="213">
        <f>IF(MAX(H9,I9,J9)&gt;0,MAX(H9,I9,J9),"")</f>
        <v>12.58</v>
      </c>
      <c r="L9" s="214">
        <v>8.58</v>
      </c>
      <c r="M9" s="210">
        <v>8.42</v>
      </c>
      <c r="N9" s="213">
        <f>IF(MIN(L9,M9)&gt;0,MIN(L9,M9),"")</f>
        <v>8.42</v>
      </c>
      <c r="O9" s="196"/>
      <c r="P9" s="197"/>
    </row>
    <row r="10" ht="16.5" customHeight="1">
      <c r="B10" s="198"/>
      <c r="C10" s="199" t="str">
        <f>IF('P1'!H11="","",'P1'!H11)</f>
        <v>AK Bjørgvin</v>
      </c>
      <c r="D10" s="200"/>
      <c r="E10" s="200"/>
      <c r="F10" s="201"/>
      <c r="G10" s="202"/>
      <c r="H10" s="203"/>
      <c r="I10" s="200"/>
      <c r="J10" s="201"/>
      <c r="K10" s="204"/>
      <c r="L10" s="203"/>
      <c r="M10" s="201"/>
      <c r="N10" s="205"/>
      <c r="O10" s="206" t="str">
        <f>IF(SUM(L10:N10)&gt;0,SUM(L10:N10),"")</f>
        <v/>
      </c>
      <c r="P10" s="207"/>
    </row>
    <row r="11" ht="16.5" customHeight="1">
      <c r="B11" s="208" t="str">
        <f>IF('P1'!D13="","",'P1'!D13)</f>
        <v>11-12</v>
      </c>
      <c r="C11" s="209" t="str">
        <f>IF('P1'!G13="","",'P1'!G13)</f>
        <v>Sandra Amundsen</v>
      </c>
      <c r="D11" s="210">
        <v>5.56</v>
      </c>
      <c r="E11" s="210">
        <v>4.93</v>
      </c>
      <c r="F11" s="210">
        <v>5.02</v>
      </c>
      <c r="G11" s="211">
        <f>IF(MAX(D11,E11,F11)&gt;0,MAX(D11,E11,F11),"")</f>
        <v>5.56</v>
      </c>
      <c r="H11" s="203">
        <v>7.25</v>
      </c>
      <c r="I11" s="215" t="s">
        <v>103</v>
      </c>
      <c r="J11" s="216" t="s">
        <v>103</v>
      </c>
      <c r="K11" s="213">
        <f>IF(MAX(H11,I11,J11)&gt;0,MAX(H11,I11,J11),"")</f>
        <v>7.25</v>
      </c>
      <c r="L11" s="214">
        <v>7.39</v>
      </c>
      <c r="M11" s="210">
        <v>7.64</v>
      </c>
      <c r="N11" s="213">
        <f>IF(MIN(L11,M11)&gt;0,MIN(L11,M11),"")</f>
        <v>7.39</v>
      </c>
      <c r="O11" s="196"/>
      <c r="P11" s="197"/>
    </row>
    <row r="12" ht="16.5" customHeight="1">
      <c r="B12" s="198"/>
      <c r="C12" s="199" t="str">
        <f>IF('P1'!H13="","",'P1'!H13)</f>
        <v>AK Bjørgvin</v>
      </c>
      <c r="D12" s="200"/>
      <c r="E12" s="200"/>
      <c r="F12" s="201"/>
      <c r="G12" s="202"/>
      <c r="H12" s="203"/>
      <c r="I12" s="215"/>
      <c r="J12" s="216"/>
      <c r="K12" s="204"/>
      <c r="L12" s="203"/>
      <c r="M12" s="201"/>
      <c r="N12" s="205"/>
      <c r="O12" s="206" t="str">
        <f>IF(SUM(L12:N12)&gt;0,SUM(L12:N12),"")</f>
        <v/>
      </c>
      <c r="P12" s="207"/>
    </row>
    <row r="13" ht="16.5" customHeight="1">
      <c r="B13" s="208" t="str">
        <f>IF('P1'!D15="","",'P1'!D15)</f>
        <v>19-23</v>
      </c>
      <c r="C13" s="209" t="str">
        <f>IF('P1'!G15="","",'P1'!G15)</f>
        <v>Tuva loodtz</v>
      </c>
      <c r="D13" s="210"/>
      <c r="E13" s="210"/>
      <c r="F13" s="210"/>
      <c r="G13" s="211" t="str">
        <f>IF(MAX(D13,E13,F13)&gt;0,MAX(D13,E13,F13),"")</f>
        <v/>
      </c>
      <c r="H13" s="212"/>
      <c r="I13" s="210"/>
      <c r="J13" s="210"/>
      <c r="K13" s="213" t="str">
        <f>IF(MAX(H13,I13,J13)&gt;0,MAX(H13,I13,J13),"")</f>
        <v/>
      </c>
      <c r="L13" s="214"/>
      <c r="M13" s="210"/>
      <c r="N13" s="213" t="str">
        <f>IF(MIN(L13,M13)&gt;0,MIN(L13,M13),"")</f>
        <v/>
      </c>
      <c r="O13" s="196"/>
      <c r="P13" s="197"/>
    </row>
    <row r="14" ht="16.5" customHeight="1">
      <c r="B14" s="198"/>
      <c r="C14" s="199" t="str">
        <f>IF('P1'!H15="","",'P1'!H15)</f>
        <v>AK Bjørgvin</v>
      </c>
      <c r="D14" s="200"/>
      <c r="E14" s="200"/>
      <c r="F14" s="201"/>
      <c r="G14" s="202"/>
      <c r="H14" s="203"/>
      <c r="I14" s="200"/>
      <c r="J14" s="201"/>
      <c r="K14" s="204"/>
      <c r="L14" s="203"/>
      <c r="M14" s="201"/>
      <c r="N14" s="205"/>
      <c r="O14" s="206" t="str">
        <f>IF(SUM(L14:N14)&gt;0,SUM(L14:N14),"")</f>
        <v/>
      </c>
      <c r="P14" s="207"/>
    </row>
    <row r="15" ht="16.5" customHeight="1">
      <c r="B15" s="208" t="str">
        <f>IF('P1'!D17="","",'P1'!D17)</f>
        <v/>
      </c>
      <c r="C15" s="209" t="str">
        <f>IF('P1'!G17="","",'P1'!G17)</f>
        <v/>
      </c>
      <c r="D15" s="210"/>
      <c r="E15" s="210"/>
      <c r="F15" s="210"/>
      <c r="G15" s="211" t="str">
        <f>IF(MAX(D15,E15,F15)&gt;0,MAX(D15,E15,F15),"")</f>
        <v/>
      </c>
      <c r="H15" s="212"/>
      <c r="I15" s="210"/>
      <c r="J15" s="210"/>
      <c r="K15" s="213" t="str">
        <f>IF(MAX(H15,I15,J15)&gt;0,MAX(H15,I15,J15),"")</f>
        <v/>
      </c>
      <c r="L15" s="214"/>
      <c r="M15" s="210"/>
      <c r="N15" s="213" t="str">
        <f>IF(MIN(L15,M15)&gt;0,MIN(L15,M15),"")</f>
        <v/>
      </c>
      <c r="O15" s="196"/>
      <c r="P15" s="197"/>
    </row>
    <row r="16" ht="16.5" customHeight="1">
      <c r="B16" s="198"/>
      <c r="C16" s="199" t="str">
        <f>IF('P1'!H17="","",'P1'!H17)</f>
        <v/>
      </c>
      <c r="D16" s="200"/>
      <c r="E16" s="200"/>
      <c r="F16" s="201"/>
      <c r="G16" s="202"/>
      <c r="H16" s="203"/>
      <c r="I16" s="200"/>
      <c r="J16" s="201"/>
      <c r="K16" s="204"/>
      <c r="L16" s="203"/>
      <c r="M16" s="201"/>
      <c r="N16" s="205"/>
      <c r="O16" s="206" t="str">
        <f>IF(SUM(L16:N16)&gt;0,SUM(L16:N16),"")</f>
        <v/>
      </c>
      <c r="P16" s="207"/>
    </row>
    <row r="17" ht="16.5" customHeight="1">
      <c r="B17" s="208" t="str">
        <f>IF('P1'!D19="","",'P1'!D19)</f>
        <v>13-14</v>
      </c>
      <c r="C17" s="209" t="str">
        <f>IF('P1'!G19="","",'P1'!G19)</f>
        <v>Nikolai K. Aaland</v>
      </c>
      <c r="D17" s="210">
        <v>6.68</v>
      </c>
      <c r="E17" s="210">
        <v>6.89</v>
      </c>
      <c r="F17" s="210">
        <v>6.65</v>
      </c>
      <c r="G17" s="211">
        <f>IF(MAX(D17,E17,F17)&gt;0,MAX(D17,E17,F17),"")</f>
        <v>6.89</v>
      </c>
      <c r="H17" s="212">
        <v>9.95</v>
      </c>
      <c r="I17" s="210">
        <v>11.2</v>
      </c>
      <c r="J17" s="210">
        <v>11.85</v>
      </c>
      <c r="K17" s="213">
        <f>IF(MAX(H17,I17,J17)&gt;0,MAX(H17,I17,J17),"")</f>
        <v>11.85</v>
      </c>
      <c r="L17" s="214">
        <v>6.98</v>
      </c>
      <c r="M17" s="210">
        <v>7.45</v>
      </c>
      <c r="N17" s="213">
        <f>IF(MIN(L17,M17)&gt;0,MIN(L17,M17),"")</f>
        <v>6.98</v>
      </c>
      <c r="O17" s="196"/>
      <c r="P17" s="197"/>
    </row>
    <row r="18" ht="16.5" customHeight="1">
      <c r="B18" s="198"/>
      <c r="C18" s="199" t="str">
        <f>IF('P1'!H19="","",'P1'!H19)</f>
        <v>AK Bjørgvin</v>
      </c>
      <c r="D18" s="200"/>
      <c r="E18" s="200"/>
      <c r="F18" s="201"/>
      <c r="G18" s="202"/>
      <c r="H18" s="203"/>
      <c r="I18" s="200"/>
      <c r="J18" s="201"/>
      <c r="K18" s="204"/>
      <c r="L18" s="203"/>
      <c r="M18" s="201"/>
      <c r="N18" s="205"/>
      <c r="O18" s="206" t="str">
        <f>IF(SUM(L18:N18)&gt;0,SUM(L18:N18),"")</f>
        <v/>
      </c>
      <c r="P18" s="207"/>
    </row>
    <row r="19" ht="16.5" customHeight="1">
      <c r="B19" s="208" t="str">
        <f>IF('P1'!D21="","",'P1'!D21)</f>
        <v>19-23</v>
      </c>
      <c r="C19" s="209" t="str">
        <f>IF('P1'!G21="","",'P1'!G21)</f>
        <v>Adrian Henneli</v>
      </c>
      <c r="D19" s="210">
        <v>8.58</v>
      </c>
      <c r="E19" s="210">
        <v>8.94</v>
      </c>
      <c r="F19" s="210">
        <v>9.1</v>
      </c>
      <c r="G19" s="211">
        <f>IF(MAX(D19,E19,F19)&gt;0,MAX(D19,E19,F19),"")</f>
        <v>9.1</v>
      </c>
      <c r="H19" s="212">
        <v>9.55</v>
      </c>
      <c r="I19" s="210">
        <v>9.5</v>
      </c>
      <c r="J19" s="210">
        <v>11.05</v>
      </c>
      <c r="K19" s="213">
        <f>IF(MAX(H19,I19,J19)&gt;0,MAX(H19,I19,J19),"")</f>
        <v>11.05</v>
      </c>
      <c r="L19" s="214">
        <v>6.26</v>
      </c>
      <c r="M19" s="210">
        <v>6.0</v>
      </c>
      <c r="N19" s="213">
        <f>IF(MIN(L19,M19)&gt;0,MIN(L19,M19),"")</f>
        <v>6</v>
      </c>
      <c r="O19" s="196"/>
      <c r="P19" s="197"/>
    </row>
    <row r="20" ht="16.5" customHeight="1">
      <c r="B20" s="198"/>
      <c r="C20" s="199" t="str">
        <f>IF('P1'!H21="","",'P1'!H21)</f>
        <v>AK Bjørgvin</v>
      </c>
      <c r="D20" s="200"/>
      <c r="E20" s="200"/>
      <c r="F20" s="201"/>
      <c r="G20" s="202"/>
      <c r="H20" s="203"/>
      <c r="I20" s="200"/>
      <c r="J20" s="201"/>
      <c r="K20" s="204"/>
      <c r="L20" s="203"/>
      <c r="M20" s="201"/>
      <c r="N20" s="205"/>
      <c r="O20" s="206" t="str">
        <f>IF(SUM(L20:N20)&gt;0,SUM(L20:N20),"")</f>
        <v/>
      </c>
      <c r="P20" s="207"/>
    </row>
    <row r="21" ht="16.5" customHeight="1">
      <c r="B21" s="208" t="str">
        <f>IF('P1'!D23="","",'P1'!D23)</f>
        <v>+23</v>
      </c>
      <c r="C21" s="209" t="str">
        <f>IF('P1'!G23="","",'P1'!G23)</f>
        <v>Børge Aadland</v>
      </c>
      <c r="D21" s="210">
        <v>7.54</v>
      </c>
      <c r="E21" s="210">
        <v>7.68</v>
      </c>
      <c r="F21" s="217" t="s">
        <v>80</v>
      </c>
      <c r="G21" s="211">
        <f>IF(MAX(D21,E21,F21)&gt;0,MAX(D21,E21,F21),"")</f>
        <v>7.68</v>
      </c>
      <c r="H21" s="212">
        <v>11.5</v>
      </c>
      <c r="I21" s="210">
        <v>11.36</v>
      </c>
      <c r="J21" s="217" t="s">
        <v>80</v>
      </c>
      <c r="K21" s="213">
        <f>IF(MAX(H21,I21,J21)&gt;0,MAX(H21,I21,J21),"")</f>
        <v>11.5</v>
      </c>
      <c r="L21" s="214">
        <v>7.3</v>
      </c>
      <c r="M21" s="217" t="s">
        <v>80</v>
      </c>
      <c r="N21" s="213">
        <f>IF(MIN(L21,M21)&gt;0,MIN(L21,M21),"")</f>
        <v>7.3</v>
      </c>
      <c r="O21" s="196"/>
      <c r="P21" s="197"/>
    </row>
    <row r="22" ht="16.5" customHeight="1">
      <c r="B22" s="198"/>
      <c r="C22" s="199" t="str">
        <f>IF('P1'!H23="","",'P1'!H23)</f>
        <v>AK Bjørgvin</v>
      </c>
      <c r="D22" s="200"/>
      <c r="E22" s="200"/>
      <c r="F22" s="201"/>
      <c r="G22" s="202"/>
      <c r="H22" s="203"/>
      <c r="I22" s="200"/>
      <c r="J22" s="201"/>
      <c r="K22" s="204"/>
      <c r="L22" s="203"/>
      <c r="M22" s="201"/>
      <c r="N22" s="205"/>
      <c r="O22" s="206" t="str">
        <f>IF(SUM(L22:N22)&gt;0,SUM(L22:N22),"")</f>
        <v/>
      </c>
      <c r="P22" s="207"/>
    </row>
    <row r="23" ht="16.5" customHeight="1">
      <c r="B23" s="208" t="str">
        <f>IF('P1'!D25="","",'P1'!D25)</f>
        <v/>
      </c>
      <c r="C23" s="209" t="str">
        <f>IF('P1'!G25="","",'P1'!G25)</f>
        <v/>
      </c>
      <c r="D23" s="210"/>
      <c r="E23" s="210"/>
      <c r="F23" s="210"/>
      <c r="G23" s="211" t="str">
        <f>IF(MAX(D23,E23,F23)&gt;0,MAX(D23,E23,F23),"")</f>
        <v/>
      </c>
      <c r="H23" s="212"/>
      <c r="I23" s="210"/>
      <c r="J23" s="210"/>
      <c r="K23" s="213" t="str">
        <f>IF(MAX(H23,I23,J23)&gt;0,MAX(H23,I23,J23),"")</f>
        <v/>
      </c>
      <c r="L23" s="214"/>
      <c r="M23" s="210"/>
      <c r="N23" s="213" t="str">
        <f>IF(MIN(L23,M23)&gt;0,MIN(L23,M23),"")</f>
        <v/>
      </c>
      <c r="O23" s="196"/>
      <c r="P23" s="197"/>
    </row>
    <row r="24" ht="16.5" customHeight="1">
      <c r="B24" s="198"/>
      <c r="C24" s="199" t="str">
        <f>IF('P1'!H25="","",'P1'!H25)</f>
        <v/>
      </c>
      <c r="D24" s="200"/>
      <c r="E24" s="200"/>
      <c r="F24" s="201"/>
      <c r="G24" s="202"/>
      <c r="H24" s="203"/>
      <c r="I24" s="200"/>
      <c r="J24" s="201"/>
      <c r="K24" s="204"/>
      <c r="L24" s="203"/>
      <c r="M24" s="201"/>
      <c r="N24" s="205"/>
      <c r="O24" s="206" t="str">
        <f>IF(SUM(L24:N24)&gt;0,SUM(L24:N24),"")</f>
        <v/>
      </c>
      <c r="P24" s="207"/>
    </row>
    <row r="25" ht="16.5" customHeight="1">
      <c r="B25" s="208" t="str">
        <f>IF('P1'!D27="","",'P1'!D27)</f>
        <v/>
      </c>
      <c r="C25" s="209" t="str">
        <f>IF('P1'!G27="","",'P1'!G27)</f>
        <v/>
      </c>
      <c r="D25" s="210"/>
      <c r="E25" s="210"/>
      <c r="F25" s="210"/>
      <c r="G25" s="211" t="str">
        <f>IF(MAX(D25,E25,F25)&gt;0,MAX(D25,E25,F25),"")</f>
        <v/>
      </c>
      <c r="H25" s="212"/>
      <c r="I25" s="210"/>
      <c r="J25" s="210"/>
      <c r="K25" s="213" t="str">
        <f>IF(MAX(H25,I25,J25)&gt;0,MAX(H25,I25,J25),"")</f>
        <v/>
      </c>
      <c r="L25" s="214"/>
      <c r="M25" s="210"/>
      <c r="N25" s="213" t="str">
        <f>IF(MIN(L25,M25)&gt;0,MIN(L25,M25),"")</f>
        <v/>
      </c>
      <c r="O25" s="196"/>
      <c r="P25" s="197"/>
    </row>
    <row r="26" ht="16.5" customHeight="1">
      <c r="B26" s="198"/>
      <c r="C26" s="199" t="str">
        <f>IF('P1'!H27="","",'P1'!H27)</f>
        <v/>
      </c>
      <c r="D26" s="200"/>
      <c r="E26" s="200"/>
      <c r="F26" s="201"/>
      <c r="G26" s="202"/>
      <c r="H26" s="203"/>
      <c r="I26" s="200"/>
      <c r="J26" s="201"/>
      <c r="K26" s="204"/>
      <c r="L26" s="203"/>
      <c r="M26" s="201"/>
      <c r="N26" s="205"/>
      <c r="O26" s="206" t="str">
        <f>IF(SUM(L26:N26)&gt;0,SUM(L26:N26),"")</f>
        <v/>
      </c>
      <c r="P26" s="207"/>
    </row>
    <row r="27" ht="16.5" customHeight="1">
      <c r="B27" s="208" t="str">
        <f>IF('P1'!D29="","",'P1'!D29)</f>
        <v/>
      </c>
      <c r="C27" s="209" t="str">
        <f>IF('P1'!G29="","",'P1'!G29)</f>
        <v/>
      </c>
      <c r="D27" s="210"/>
      <c r="E27" s="210"/>
      <c r="F27" s="210"/>
      <c r="G27" s="211" t="str">
        <f>IF(MAX(D27,E27,F27)&gt;0,MAX(D27,E27,F27),"")</f>
        <v/>
      </c>
      <c r="H27" s="212"/>
      <c r="I27" s="210"/>
      <c r="J27" s="210"/>
      <c r="K27" s="213" t="str">
        <f>IF(MAX(H27,I27,J27)&gt;0,MAX(H27,I27,J27),"")</f>
        <v/>
      </c>
      <c r="L27" s="214"/>
      <c r="M27" s="210"/>
      <c r="N27" s="213" t="str">
        <f>IF(MIN(L27,M27)&gt;0,MIN(L27,M27),"")</f>
        <v/>
      </c>
      <c r="O27" s="196"/>
      <c r="P27" s="197"/>
    </row>
    <row r="28" ht="16.5" customHeight="1">
      <c r="B28" s="198"/>
      <c r="C28" s="199" t="str">
        <f>IF('P1'!H29="","",'P1'!H29)</f>
        <v/>
      </c>
      <c r="D28" s="200"/>
      <c r="E28" s="200"/>
      <c r="F28" s="201"/>
      <c r="G28" s="202"/>
      <c r="H28" s="203"/>
      <c r="I28" s="200"/>
      <c r="J28" s="201"/>
      <c r="K28" s="204"/>
      <c r="L28" s="218"/>
      <c r="M28" s="201"/>
      <c r="N28" s="205"/>
      <c r="O28" s="206" t="str">
        <f>IF(SUM(L28:N28)&gt;0,SUM(L28:N28),"")</f>
        <v/>
      </c>
      <c r="P28" s="207"/>
    </row>
    <row r="29" ht="16.5" customHeight="1">
      <c r="B29" s="208" t="str">
        <f>IF('P1'!D31="","",'P1'!D31)</f>
        <v/>
      </c>
      <c r="C29" s="209" t="str">
        <f>IF('P1'!G31="","",'P1'!G31)</f>
        <v/>
      </c>
      <c r="D29" s="210"/>
      <c r="E29" s="210"/>
      <c r="F29" s="210"/>
      <c r="G29" s="211" t="str">
        <f>IF(MAX(D29,E29,F29)&gt;0,MAX(D29,E29,F29),"")</f>
        <v/>
      </c>
      <c r="H29" s="212"/>
      <c r="I29" s="210"/>
      <c r="J29" s="210"/>
      <c r="K29" s="213" t="str">
        <f>IF(MAX(H29,I29,J29)&gt;0,MAX(H29,I29,J29),"")</f>
        <v/>
      </c>
      <c r="L29" s="219"/>
      <c r="M29" s="210"/>
      <c r="N29" s="213" t="str">
        <f>IF(MIN(L29,M29)&gt;0,MIN(L29,M29),"")</f>
        <v/>
      </c>
      <c r="O29" s="196"/>
      <c r="P29" s="197"/>
    </row>
    <row r="30" ht="16.5" customHeight="1">
      <c r="B30" s="220"/>
      <c r="C30" s="199" t="str">
        <f>IF('P1'!H31="","",'P1'!H31)</f>
        <v/>
      </c>
      <c r="D30" s="200"/>
      <c r="E30" s="200"/>
      <c r="F30" s="201"/>
      <c r="G30" s="221"/>
      <c r="H30" s="203"/>
      <c r="I30" s="200"/>
      <c r="J30" s="201"/>
      <c r="K30" s="202"/>
      <c r="L30" s="203"/>
      <c r="M30" s="201"/>
      <c r="N30" s="222"/>
      <c r="O30" s="206" t="str">
        <f>IF(SUM(L30:N30)&gt;0,SUM(L30:N30),"")</f>
        <v/>
      </c>
      <c r="P30" s="207"/>
    </row>
    <row r="31" ht="16.5" customHeight="1">
      <c r="B31" s="208" t="str">
        <f>IF('P1'!D33="","",'P1'!D33)</f>
        <v/>
      </c>
      <c r="C31" s="209" t="str">
        <f>IF('P1'!G33="","",'P1'!G33)</f>
        <v/>
      </c>
      <c r="D31" s="210"/>
      <c r="E31" s="210"/>
      <c r="F31" s="210"/>
      <c r="G31" s="211" t="str">
        <f>IF(MAX(D31,E31,F31)&gt;0,MAX(D31,E31,F31),"")</f>
        <v/>
      </c>
      <c r="H31" s="212"/>
      <c r="I31" s="210"/>
      <c r="J31" s="210"/>
      <c r="K31" s="213" t="str">
        <f>IF(MAX(H31,I31,J31)&gt;0,MAX(H31,I31,J31),"")</f>
        <v/>
      </c>
      <c r="L31" s="219"/>
      <c r="M31" s="210"/>
      <c r="N31" s="213" t="str">
        <f>IF(MIN(L31,M31)&gt;0,MIN(L31,M31),"")</f>
        <v/>
      </c>
      <c r="O31" s="196"/>
      <c r="P31" s="197"/>
    </row>
    <row r="32" ht="16.5" customHeight="1">
      <c r="B32" s="220"/>
      <c r="C32" s="199" t="str">
        <f>IF('P1'!H33="","",'P1'!H33)</f>
        <v/>
      </c>
      <c r="D32" s="200"/>
      <c r="E32" s="200"/>
      <c r="F32" s="201"/>
      <c r="G32" s="221"/>
      <c r="H32" s="203"/>
      <c r="I32" s="200"/>
      <c r="J32" s="201"/>
      <c r="K32" s="202"/>
      <c r="L32" s="203"/>
      <c r="M32" s="201"/>
      <c r="N32" s="222"/>
      <c r="O32" s="206" t="str">
        <f>IF(SUM(L32:N32)&gt;0,SUM(L32:N32),"")</f>
        <v/>
      </c>
      <c r="P32" s="207"/>
    </row>
    <row r="33" ht="16.5" customHeight="1">
      <c r="B33" s="208" t="str">
        <f>IF('P1'!D35="","",'P1'!D35)</f>
        <v/>
      </c>
      <c r="C33" s="209" t="str">
        <f>IF('P1'!G35="","",'P1'!G35)</f>
        <v/>
      </c>
      <c r="D33" s="210"/>
      <c r="E33" s="210"/>
      <c r="F33" s="210"/>
      <c r="G33" s="211" t="str">
        <f>IF(MAX(D33,E33,F33)&gt;0,MAX(D33,E33,F33),"")</f>
        <v/>
      </c>
      <c r="H33" s="212"/>
      <c r="I33" s="210"/>
      <c r="J33" s="210"/>
      <c r="K33" s="213" t="str">
        <f>IF(MAX(H33,I33,J33)&gt;0,MAX(H33,I33,J33),"")</f>
        <v/>
      </c>
      <c r="L33" s="219"/>
      <c r="M33" s="210"/>
      <c r="N33" s="213" t="str">
        <f>IF(MIN(L33,M33)&gt;0,MIN(L33,M33),"")</f>
        <v/>
      </c>
      <c r="O33" s="196"/>
      <c r="P33" s="197"/>
    </row>
    <row r="34" ht="16.5" customHeight="1">
      <c r="B34" s="220"/>
      <c r="C34" s="199" t="str">
        <f>IF('P1'!H35="","",'P1'!H35)</f>
        <v/>
      </c>
      <c r="D34" s="200"/>
      <c r="E34" s="200"/>
      <c r="F34" s="201"/>
      <c r="G34" s="221"/>
      <c r="H34" s="203"/>
      <c r="I34" s="200"/>
      <c r="J34" s="201"/>
      <c r="K34" s="202"/>
      <c r="L34" s="203"/>
      <c r="M34" s="201"/>
      <c r="N34" s="222"/>
      <c r="O34" s="206" t="str">
        <f>IF(SUM(L34:N34)&gt;0,SUM(L34:N34),"")</f>
        <v/>
      </c>
      <c r="P34" s="207"/>
    </row>
    <row r="35" ht="12.75" customHeight="1">
      <c r="P35" s="1"/>
    </row>
    <row r="36" ht="12.75" customHeight="1">
      <c r="P36" s="1"/>
    </row>
    <row r="37" ht="12.75" customHeight="1">
      <c r="P37" s="1"/>
    </row>
    <row r="38" ht="12.75" customHeight="1">
      <c r="P38" s="1"/>
    </row>
    <row r="39" ht="12.75" customHeight="1">
      <c r="P39" s="1"/>
    </row>
    <row r="40" ht="12.75" customHeight="1">
      <c r="P40" s="1"/>
    </row>
    <row r="41" ht="12.75" customHeight="1">
      <c r="P41" s="1"/>
    </row>
    <row r="42" ht="12.75" customHeight="1">
      <c r="P42" s="1"/>
    </row>
    <row r="43" ht="12.75" customHeight="1">
      <c r="P43" s="1"/>
    </row>
    <row r="44" ht="12.75" customHeight="1">
      <c r="P44" s="1"/>
    </row>
    <row r="45" ht="12.75" customHeight="1">
      <c r="P45" s="1"/>
    </row>
    <row r="46" ht="12.75" customHeight="1">
      <c r="P46" s="1"/>
    </row>
    <row r="47" ht="12.75" customHeight="1">
      <c r="P47" s="1"/>
    </row>
    <row r="48" ht="12.75" customHeight="1">
      <c r="P48" s="1"/>
    </row>
    <row r="49" ht="12.75" customHeight="1">
      <c r="P49" s="1"/>
    </row>
    <row r="50" ht="12.75" customHeight="1">
      <c r="P50" s="1"/>
    </row>
    <row r="51" ht="12.75" customHeight="1">
      <c r="P51" s="1"/>
    </row>
    <row r="52" ht="12.75" customHeight="1">
      <c r="P52" s="1"/>
    </row>
    <row r="53" ht="12.75" customHeight="1">
      <c r="P53" s="1"/>
    </row>
    <row r="54" ht="12.75" customHeight="1">
      <c r="P54" s="1"/>
    </row>
    <row r="55" ht="12.75" customHeight="1">
      <c r="P55" s="1"/>
    </row>
    <row r="56" ht="12.75" customHeight="1">
      <c r="P56" s="1"/>
    </row>
    <row r="57" ht="12.75" customHeight="1">
      <c r="P57" s="1"/>
    </row>
    <row r="58" ht="12.75" customHeight="1">
      <c r="P58" s="1"/>
    </row>
    <row r="59" ht="12.75" customHeight="1">
      <c r="P59" s="1"/>
    </row>
    <row r="60" ht="12.75" customHeight="1">
      <c r="P60" s="1"/>
    </row>
    <row r="61" ht="12.75" customHeight="1">
      <c r="P61" s="1"/>
    </row>
    <row r="62" ht="12.75" customHeight="1">
      <c r="P62" s="1"/>
    </row>
    <row r="63" ht="12.75" customHeight="1">
      <c r="P63" s="1"/>
    </row>
    <row r="64" ht="12.75" customHeight="1">
      <c r="P64" s="1"/>
    </row>
    <row r="65" ht="12.75" customHeight="1">
      <c r="P65" s="1"/>
    </row>
    <row r="66" ht="12.75" customHeight="1">
      <c r="P66" s="1"/>
    </row>
    <row r="67" ht="12.75" customHeight="1">
      <c r="P67" s="1"/>
    </row>
    <row r="68" ht="12.75" customHeight="1">
      <c r="P68" s="1"/>
    </row>
    <row r="69" ht="12.75" customHeight="1">
      <c r="P69" s="1"/>
    </row>
    <row r="70" ht="12.75" customHeight="1">
      <c r="P70" s="1"/>
    </row>
    <row r="71" ht="12.75" customHeight="1">
      <c r="P71" s="1"/>
    </row>
    <row r="72" ht="12.75" customHeight="1">
      <c r="P72" s="1"/>
    </row>
    <row r="73" ht="12.75" customHeight="1">
      <c r="P73" s="1"/>
    </row>
    <row r="74" ht="12.75" customHeight="1">
      <c r="P74" s="1"/>
    </row>
    <row r="75" ht="12.75" customHeight="1">
      <c r="P75" s="1"/>
    </row>
    <row r="76" ht="12.75" customHeight="1">
      <c r="P76" s="1"/>
    </row>
    <row r="77" ht="12.75" customHeight="1">
      <c r="P77" s="1"/>
    </row>
    <row r="78" ht="12.75" customHeight="1">
      <c r="P78" s="1"/>
    </row>
    <row r="79" ht="12.75" customHeight="1">
      <c r="P79" s="1"/>
    </row>
    <row r="80" ht="12.75" customHeight="1">
      <c r="P80" s="1"/>
    </row>
    <row r="81" ht="12.75" customHeight="1">
      <c r="P81" s="1"/>
    </row>
    <row r="82" ht="12.75" customHeight="1">
      <c r="P82" s="1"/>
    </row>
    <row r="83" ht="12.75" customHeight="1">
      <c r="P83" s="1"/>
    </row>
    <row r="84" ht="12.75" customHeight="1">
      <c r="P84" s="1"/>
    </row>
    <row r="85" ht="12.75" customHeight="1">
      <c r="P85" s="1"/>
    </row>
    <row r="86" ht="12.75" customHeight="1">
      <c r="P86" s="1"/>
    </row>
    <row r="87" ht="12.75" customHeight="1">
      <c r="P87" s="1"/>
    </row>
    <row r="88" ht="12.75" customHeight="1">
      <c r="P88" s="1"/>
    </row>
    <row r="89" ht="12.75" customHeight="1">
      <c r="P89" s="1"/>
    </row>
    <row r="90" ht="12.75" customHeight="1">
      <c r="P90" s="1"/>
    </row>
    <row r="91" ht="12.75" customHeight="1">
      <c r="P91" s="1"/>
    </row>
    <row r="92" ht="12.75" customHeight="1">
      <c r="P92" s="1"/>
    </row>
    <row r="93" ht="12.75" customHeight="1">
      <c r="P93" s="1"/>
    </row>
    <row r="94" ht="12.75" customHeight="1">
      <c r="P94" s="1"/>
    </row>
    <row r="95" ht="12.75" customHeight="1">
      <c r="P95" s="1"/>
    </row>
    <row r="96" ht="12.75" customHeight="1">
      <c r="P96" s="1"/>
    </row>
    <row r="97" ht="12.75" customHeight="1">
      <c r="P97" s="1"/>
    </row>
    <row r="98" ht="12.75" customHeight="1">
      <c r="P98" s="1"/>
    </row>
    <row r="99" ht="12.75" customHeight="1">
      <c r="P99" s="1"/>
    </row>
    <row r="100" ht="12.75" customHeight="1">
      <c r="P100" s="1"/>
    </row>
    <row r="101" ht="12.75" customHeight="1">
      <c r="P101" s="1"/>
    </row>
    <row r="102" ht="12.75" customHeight="1">
      <c r="P102" s="1"/>
    </row>
    <row r="103" ht="12.75" customHeight="1">
      <c r="P103" s="1"/>
    </row>
    <row r="104" ht="12.75" customHeight="1">
      <c r="P104" s="1"/>
    </row>
    <row r="105" ht="12.75" customHeight="1">
      <c r="P105" s="1"/>
    </row>
    <row r="106" ht="12.75" customHeight="1">
      <c r="P106" s="1"/>
    </row>
    <row r="107" ht="12.75" customHeight="1">
      <c r="P107" s="1"/>
    </row>
    <row r="108" ht="12.75" customHeight="1">
      <c r="P108" s="1"/>
    </row>
    <row r="109" ht="12.75" customHeight="1">
      <c r="P109" s="1"/>
    </row>
    <row r="110" ht="12.75" customHeight="1">
      <c r="P110" s="1"/>
    </row>
    <row r="111" ht="12.75" customHeight="1">
      <c r="P111" s="1"/>
    </row>
    <row r="112" ht="12.75" customHeight="1">
      <c r="P112" s="1"/>
    </row>
    <row r="113" ht="12.75" customHeight="1">
      <c r="P113" s="1"/>
    </row>
    <row r="114" ht="12.75" customHeight="1">
      <c r="P114" s="1"/>
    </row>
    <row r="115" ht="12.75" customHeight="1">
      <c r="P115" s="1"/>
    </row>
    <row r="116" ht="12.75" customHeight="1">
      <c r="P116" s="1"/>
    </row>
    <row r="117" ht="12.75" customHeight="1">
      <c r="P117" s="1"/>
    </row>
    <row r="118" ht="12.75" customHeight="1">
      <c r="P118" s="1"/>
    </row>
    <row r="119" ht="12.75" customHeight="1">
      <c r="P119" s="1"/>
    </row>
    <row r="120" ht="12.75" customHeight="1">
      <c r="P120" s="1"/>
    </row>
    <row r="121" ht="12.75" customHeight="1">
      <c r="P121" s="1"/>
    </row>
    <row r="122" ht="12.75" customHeight="1">
      <c r="P122" s="1"/>
    </row>
    <row r="123" ht="12.75" customHeight="1">
      <c r="P123" s="1"/>
    </row>
    <row r="124" ht="12.75" customHeight="1">
      <c r="P124" s="1"/>
    </row>
    <row r="125" ht="12.75" customHeight="1">
      <c r="P125" s="1"/>
    </row>
    <row r="126" ht="12.75" customHeight="1">
      <c r="P126" s="1"/>
    </row>
    <row r="127" ht="12.75" customHeight="1">
      <c r="P127" s="1"/>
    </row>
    <row r="128" ht="12.75" customHeight="1">
      <c r="P128" s="1"/>
    </row>
    <row r="129" ht="12.75" customHeight="1">
      <c r="P129" s="1"/>
    </row>
    <row r="130" ht="12.75" customHeight="1">
      <c r="P130" s="1"/>
    </row>
    <row r="131" ht="12.75" customHeight="1">
      <c r="P131" s="1"/>
    </row>
    <row r="132" ht="12.75" customHeight="1">
      <c r="P132" s="1"/>
    </row>
    <row r="133" ht="12.75" customHeight="1">
      <c r="P133" s="1"/>
    </row>
    <row r="134" ht="12.75" customHeight="1">
      <c r="P134" s="1"/>
    </row>
    <row r="135" ht="12.75" customHeight="1">
      <c r="P135" s="1"/>
    </row>
    <row r="136" ht="12.75" customHeight="1">
      <c r="P136" s="1"/>
    </row>
    <row r="137" ht="12.75" customHeight="1">
      <c r="P137" s="1"/>
    </row>
    <row r="138" ht="12.75" customHeight="1">
      <c r="P138" s="1"/>
    </row>
    <row r="139" ht="12.75" customHeight="1">
      <c r="P139" s="1"/>
    </row>
    <row r="140" ht="12.75" customHeight="1">
      <c r="P140" s="1"/>
    </row>
    <row r="141" ht="12.75" customHeight="1">
      <c r="P141" s="1"/>
    </row>
    <row r="142" ht="12.75" customHeight="1">
      <c r="P142" s="1"/>
    </row>
    <row r="143" ht="12.75" customHeight="1">
      <c r="P143" s="1"/>
    </row>
    <row r="144" ht="12.75" customHeight="1">
      <c r="P144" s="1"/>
    </row>
    <row r="145" ht="12.75" customHeight="1">
      <c r="P145" s="1"/>
    </row>
    <row r="146" ht="12.75" customHeight="1">
      <c r="P146" s="1"/>
    </row>
    <row r="147" ht="12.75" customHeight="1">
      <c r="P147" s="1"/>
    </row>
    <row r="148" ht="12.75" customHeight="1">
      <c r="P148" s="1"/>
    </row>
    <row r="149" ht="12.75" customHeight="1">
      <c r="P149" s="1"/>
    </row>
    <row r="150" ht="12.75" customHeight="1">
      <c r="P150" s="1"/>
    </row>
    <row r="151" ht="12.75" customHeight="1">
      <c r="P151" s="1"/>
    </row>
    <row r="152" ht="12.75" customHeight="1">
      <c r="P152" s="1"/>
    </row>
    <row r="153" ht="12.75" customHeight="1">
      <c r="P153" s="1"/>
    </row>
    <row r="154" ht="12.75" customHeight="1">
      <c r="P154" s="1"/>
    </row>
    <row r="155" ht="12.75" customHeight="1">
      <c r="P155" s="1"/>
    </row>
    <row r="156" ht="12.75" customHeight="1">
      <c r="P156" s="1"/>
    </row>
    <row r="157" ht="12.75" customHeight="1">
      <c r="P157" s="1"/>
    </row>
    <row r="158" ht="12.75" customHeight="1">
      <c r="P158" s="1"/>
    </row>
    <row r="159" ht="12.75" customHeight="1">
      <c r="P159" s="1"/>
    </row>
    <row r="160" ht="12.75" customHeight="1">
      <c r="P160" s="1"/>
    </row>
    <row r="161" ht="12.75" customHeight="1">
      <c r="P161" s="1"/>
    </row>
    <row r="162" ht="12.75" customHeight="1">
      <c r="P162" s="1"/>
    </row>
    <row r="163" ht="12.75" customHeight="1">
      <c r="P163" s="1"/>
    </row>
    <row r="164" ht="12.75" customHeight="1">
      <c r="P164" s="1"/>
    </row>
    <row r="165" ht="12.75" customHeight="1">
      <c r="P165" s="1"/>
    </row>
    <row r="166" ht="12.75" customHeight="1">
      <c r="P166" s="1"/>
    </row>
    <row r="167" ht="12.75" customHeight="1">
      <c r="P167" s="1"/>
    </row>
    <row r="168" ht="12.75" customHeight="1">
      <c r="P168" s="1"/>
    </row>
    <row r="169" ht="12.75" customHeight="1">
      <c r="P169" s="1"/>
    </row>
    <row r="170" ht="12.75" customHeight="1">
      <c r="P170" s="1"/>
    </row>
    <row r="171" ht="12.75" customHeight="1">
      <c r="P171" s="1"/>
    </row>
    <row r="172" ht="12.75" customHeight="1">
      <c r="P172" s="1"/>
    </row>
    <row r="173" ht="12.75" customHeight="1">
      <c r="P173" s="1"/>
    </row>
    <row r="174" ht="12.75" customHeight="1">
      <c r="P174" s="1"/>
    </row>
    <row r="175" ht="12.75" customHeight="1">
      <c r="P175" s="1"/>
    </row>
    <row r="176" ht="12.75" customHeight="1">
      <c r="P176" s="1"/>
    </row>
    <row r="177" ht="12.75" customHeight="1">
      <c r="P177" s="1"/>
    </row>
    <row r="178" ht="12.75" customHeight="1">
      <c r="P178" s="1"/>
    </row>
    <row r="179" ht="12.75" customHeight="1">
      <c r="P179" s="1"/>
    </row>
    <row r="180" ht="12.75" customHeight="1">
      <c r="P180" s="1"/>
    </row>
    <row r="181" ht="12.75" customHeight="1">
      <c r="P181" s="1"/>
    </row>
    <row r="182" ht="12.75" customHeight="1">
      <c r="P182" s="1"/>
    </row>
    <row r="183" ht="12.75" customHeight="1">
      <c r="P183" s="1"/>
    </row>
    <row r="184" ht="12.75" customHeight="1">
      <c r="P184" s="1"/>
    </row>
    <row r="185" ht="12.75" customHeight="1">
      <c r="P185" s="1"/>
    </row>
    <row r="186" ht="12.75" customHeight="1">
      <c r="P186" s="1"/>
    </row>
    <row r="187" ht="12.75" customHeight="1">
      <c r="P187" s="1"/>
    </row>
    <row r="188" ht="12.75" customHeight="1">
      <c r="P188" s="1"/>
    </row>
    <row r="189" ht="12.75" customHeight="1">
      <c r="P189" s="1"/>
    </row>
    <row r="190" ht="12.75" customHeight="1">
      <c r="P190" s="1"/>
    </row>
    <row r="191" ht="12.75" customHeight="1">
      <c r="P191" s="1"/>
    </row>
    <row r="192" ht="12.75" customHeight="1">
      <c r="P192" s="1"/>
    </row>
    <row r="193" ht="12.75" customHeight="1">
      <c r="P193" s="1"/>
    </row>
    <row r="194" ht="12.75" customHeight="1">
      <c r="P194" s="1"/>
    </row>
    <row r="195" ht="12.75" customHeight="1">
      <c r="P195" s="1"/>
    </row>
    <row r="196" ht="12.75" customHeight="1">
      <c r="P196" s="1"/>
    </row>
    <row r="197" ht="12.75" customHeight="1">
      <c r="P197" s="1"/>
    </row>
    <row r="198" ht="12.75" customHeight="1">
      <c r="P198" s="1"/>
    </row>
    <row r="199" ht="12.75" customHeight="1">
      <c r="P199" s="1"/>
    </row>
    <row r="200" ht="12.75" customHeight="1">
      <c r="P200" s="1"/>
    </row>
    <row r="201" ht="12.75" customHeight="1">
      <c r="P201" s="1"/>
    </row>
    <row r="202" ht="12.75" customHeight="1">
      <c r="P202" s="1"/>
    </row>
    <row r="203" ht="12.75" customHeight="1">
      <c r="P203" s="1"/>
    </row>
    <row r="204" ht="12.75" customHeight="1">
      <c r="P204" s="1"/>
    </row>
    <row r="205" ht="12.75" customHeight="1">
      <c r="P205" s="1"/>
    </row>
    <row r="206" ht="12.75" customHeight="1">
      <c r="P206" s="1"/>
    </row>
    <row r="207" ht="12.75" customHeight="1">
      <c r="P207" s="1"/>
    </row>
    <row r="208" ht="12.75" customHeight="1">
      <c r="P208" s="1"/>
    </row>
    <row r="209" ht="12.75" customHeight="1">
      <c r="P209" s="1"/>
    </row>
    <row r="210" ht="12.75" customHeight="1">
      <c r="P210" s="1"/>
    </row>
    <row r="211" ht="12.75" customHeight="1">
      <c r="P211" s="1"/>
    </row>
    <row r="212" ht="12.75" customHeight="1">
      <c r="P212" s="1"/>
    </row>
    <row r="213" ht="12.75" customHeight="1">
      <c r="P213" s="1"/>
    </row>
    <row r="214" ht="12.75" customHeight="1">
      <c r="P214" s="1"/>
    </row>
    <row r="215" ht="12.75" customHeight="1">
      <c r="P215" s="1"/>
    </row>
    <row r="216" ht="12.75" customHeight="1">
      <c r="P216" s="1"/>
    </row>
    <row r="217" ht="12.75" customHeight="1">
      <c r="P217" s="1"/>
    </row>
    <row r="218" ht="12.75" customHeight="1">
      <c r="P218" s="1"/>
    </row>
    <row r="219" ht="12.75" customHeight="1">
      <c r="P219" s="1"/>
    </row>
    <row r="220" ht="12.75" customHeight="1">
      <c r="P220" s="1"/>
    </row>
    <row r="221" ht="12.75" customHeight="1">
      <c r="P221" s="1"/>
    </row>
    <row r="222" ht="12.75" customHeight="1">
      <c r="P222" s="1"/>
    </row>
    <row r="223" ht="12.75" customHeight="1">
      <c r="P223" s="1"/>
    </row>
    <row r="224" ht="12.75" customHeight="1">
      <c r="P224" s="1"/>
    </row>
    <row r="225" ht="12.75" customHeight="1">
      <c r="P225" s="1"/>
    </row>
    <row r="226" ht="12.75" customHeight="1">
      <c r="P226" s="1"/>
    </row>
    <row r="227" ht="12.75" customHeight="1">
      <c r="P227" s="1"/>
    </row>
    <row r="228" ht="12.75" customHeight="1">
      <c r="P228" s="1"/>
    </row>
    <row r="229" ht="12.75" customHeight="1">
      <c r="P229" s="1"/>
    </row>
    <row r="230" ht="12.75" customHeight="1">
      <c r="P230" s="1"/>
    </row>
    <row r="231" ht="12.75" customHeight="1">
      <c r="P231" s="1"/>
    </row>
    <row r="232" ht="12.75" customHeight="1">
      <c r="P232" s="1"/>
    </row>
    <row r="233" ht="12.75" customHeight="1">
      <c r="P233" s="1"/>
    </row>
    <row r="234" ht="12.75" customHeight="1">
      <c r="P234" s="1"/>
    </row>
    <row r="235" ht="12.75" customHeight="1">
      <c r="P235" s="1"/>
    </row>
    <row r="236" ht="12.75" customHeight="1">
      <c r="P236" s="1"/>
    </row>
    <row r="237" ht="12.75" customHeight="1">
      <c r="P237" s="1"/>
    </row>
    <row r="238" ht="12.75" customHeight="1">
      <c r="P238" s="1"/>
    </row>
    <row r="239" ht="12.75" customHeight="1">
      <c r="P239" s="1"/>
    </row>
    <row r="240" ht="12.75" customHeight="1">
      <c r="P240" s="1"/>
    </row>
    <row r="241" ht="12.75" customHeight="1">
      <c r="P241" s="1"/>
    </row>
    <row r="242" ht="12.75" customHeight="1">
      <c r="P242" s="1"/>
    </row>
    <row r="243" ht="12.75" customHeight="1">
      <c r="P243" s="1"/>
    </row>
    <row r="244" ht="12.75" customHeight="1">
      <c r="P244" s="1"/>
    </row>
    <row r="245" ht="12.75" customHeight="1">
      <c r="P245" s="1"/>
    </row>
    <row r="246" ht="12.75" customHeight="1">
      <c r="P246" s="1"/>
    </row>
    <row r="247" ht="12.75" customHeight="1">
      <c r="P247" s="1"/>
    </row>
    <row r="248" ht="12.75" customHeight="1">
      <c r="P248" s="1"/>
    </row>
    <row r="249" ht="12.75" customHeight="1">
      <c r="P249" s="1"/>
    </row>
    <row r="250" ht="12.75" customHeight="1">
      <c r="P250" s="1"/>
    </row>
    <row r="251" ht="12.75" customHeight="1">
      <c r="P251" s="1"/>
    </row>
    <row r="252" ht="12.75" customHeight="1">
      <c r="P252" s="1"/>
    </row>
    <row r="253" ht="12.75" customHeight="1">
      <c r="P253" s="1"/>
    </row>
    <row r="254" ht="12.75" customHeight="1">
      <c r="P254" s="1"/>
    </row>
    <row r="255" ht="12.75" customHeight="1">
      <c r="P255" s="1"/>
    </row>
    <row r="256" ht="12.75" customHeight="1">
      <c r="P256" s="1"/>
    </row>
    <row r="257" ht="12.75" customHeight="1">
      <c r="P257" s="1"/>
    </row>
    <row r="258" ht="12.75" customHeight="1">
      <c r="P258" s="1"/>
    </row>
    <row r="259" ht="12.75" customHeight="1">
      <c r="P259" s="1"/>
    </row>
    <row r="260" ht="12.75" customHeight="1">
      <c r="P260" s="1"/>
    </row>
    <row r="261" ht="12.75" customHeight="1">
      <c r="P261" s="1"/>
    </row>
    <row r="262" ht="12.75" customHeight="1">
      <c r="P262" s="1"/>
    </row>
    <row r="263" ht="12.75" customHeight="1">
      <c r="P263" s="1"/>
    </row>
    <row r="264" ht="12.75" customHeight="1">
      <c r="P264" s="1"/>
    </row>
    <row r="265" ht="12.75" customHeight="1">
      <c r="P265" s="1"/>
    </row>
    <row r="266" ht="12.75" customHeight="1">
      <c r="P266" s="1"/>
    </row>
    <row r="267" ht="12.75" customHeight="1">
      <c r="P267" s="1"/>
    </row>
    <row r="268" ht="12.75" customHeight="1">
      <c r="P268" s="1"/>
    </row>
    <row r="269" ht="12.75" customHeight="1">
      <c r="P269" s="1"/>
    </row>
    <row r="270" ht="12.75" customHeight="1">
      <c r="P270" s="1"/>
    </row>
    <row r="271" ht="12.75" customHeight="1">
      <c r="P271" s="1"/>
    </row>
    <row r="272" ht="12.75" customHeight="1">
      <c r="P272" s="1"/>
    </row>
    <row r="273" ht="12.75" customHeight="1">
      <c r="P273" s="1"/>
    </row>
    <row r="274" ht="12.75" customHeight="1">
      <c r="P274" s="1"/>
    </row>
    <row r="275" ht="12.75" customHeight="1">
      <c r="P275" s="1"/>
    </row>
    <row r="276" ht="12.75" customHeight="1">
      <c r="P276" s="1"/>
    </row>
    <row r="277" ht="12.75" customHeight="1">
      <c r="P277" s="1"/>
    </row>
    <row r="278" ht="12.75" customHeight="1">
      <c r="P278" s="1"/>
    </row>
    <row r="279" ht="12.75" customHeight="1">
      <c r="P279" s="1"/>
    </row>
    <row r="280" ht="12.75" customHeight="1">
      <c r="P280" s="1"/>
    </row>
    <row r="281" ht="12.75" customHeight="1">
      <c r="P281" s="1"/>
    </row>
    <row r="282" ht="12.75" customHeight="1">
      <c r="P282" s="1"/>
    </row>
    <row r="283" ht="12.75" customHeight="1">
      <c r="P283" s="1"/>
    </row>
    <row r="284" ht="12.75" customHeight="1">
      <c r="P284" s="1"/>
    </row>
    <row r="285" ht="12.75" customHeight="1">
      <c r="P285" s="1"/>
    </row>
    <row r="286" ht="12.75" customHeight="1">
      <c r="P286" s="1"/>
    </row>
    <row r="287" ht="12.75" customHeight="1">
      <c r="P287" s="1"/>
    </row>
    <row r="288" ht="12.75" customHeight="1">
      <c r="P288" s="1"/>
    </row>
    <row r="289" ht="12.75" customHeight="1">
      <c r="P289" s="1"/>
    </row>
    <row r="290" ht="12.75" customHeight="1">
      <c r="P290" s="1"/>
    </row>
    <row r="291" ht="12.75" customHeight="1">
      <c r="P291" s="1"/>
    </row>
    <row r="292" ht="12.75" customHeight="1">
      <c r="P292" s="1"/>
    </row>
    <row r="293" ht="12.75" customHeight="1">
      <c r="P293" s="1"/>
    </row>
    <row r="294" ht="12.75" customHeight="1">
      <c r="P294" s="1"/>
    </row>
    <row r="295" ht="12.75" customHeight="1">
      <c r="P295" s="1"/>
    </row>
    <row r="296" ht="12.75" customHeight="1">
      <c r="P296" s="1"/>
    </row>
    <row r="297" ht="12.75" customHeight="1">
      <c r="P297" s="1"/>
    </row>
    <row r="298" ht="12.75" customHeight="1">
      <c r="P298" s="1"/>
    </row>
    <row r="299" ht="12.75" customHeight="1">
      <c r="P299" s="1"/>
    </row>
    <row r="300" ht="12.75" customHeight="1">
      <c r="P300" s="1"/>
    </row>
    <row r="301" ht="12.75" customHeight="1">
      <c r="P301" s="1"/>
    </row>
    <row r="302" ht="12.75" customHeight="1">
      <c r="P302" s="1"/>
    </row>
    <row r="303" ht="12.75" customHeight="1">
      <c r="P303" s="1"/>
    </row>
    <row r="304" ht="12.75" customHeight="1">
      <c r="P304" s="1"/>
    </row>
    <row r="305" ht="12.75" customHeight="1">
      <c r="P305" s="1"/>
    </row>
    <row r="306" ht="12.75" customHeight="1">
      <c r="P306" s="1"/>
    </row>
    <row r="307" ht="12.75" customHeight="1">
      <c r="P307" s="1"/>
    </row>
    <row r="308" ht="12.75" customHeight="1">
      <c r="P308" s="1"/>
    </row>
    <row r="309" ht="12.75" customHeight="1">
      <c r="P309" s="1"/>
    </row>
    <row r="310" ht="12.75" customHeight="1">
      <c r="P310" s="1"/>
    </row>
    <row r="311" ht="12.75" customHeight="1">
      <c r="P311" s="1"/>
    </row>
    <row r="312" ht="12.75" customHeight="1">
      <c r="P312" s="1"/>
    </row>
    <row r="313" ht="12.75" customHeight="1">
      <c r="P313" s="1"/>
    </row>
    <row r="314" ht="12.75" customHeight="1">
      <c r="P314" s="1"/>
    </row>
    <row r="315" ht="12.75" customHeight="1">
      <c r="P315" s="1"/>
    </row>
    <row r="316" ht="12.75" customHeight="1">
      <c r="P316" s="1"/>
    </row>
    <row r="317" ht="12.75" customHeight="1">
      <c r="P317" s="1"/>
    </row>
    <row r="318" ht="12.75" customHeight="1">
      <c r="P318" s="1"/>
    </row>
    <row r="319" ht="12.75" customHeight="1">
      <c r="P319" s="1"/>
    </row>
    <row r="320" ht="12.75" customHeight="1">
      <c r="P320" s="1"/>
    </row>
    <row r="321" ht="12.75" customHeight="1">
      <c r="P321" s="1"/>
    </row>
    <row r="322" ht="12.75" customHeight="1">
      <c r="P322" s="1"/>
    </row>
    <row r="323" ht="12.75" customHeight="1">
      <c r="P323" s="1"/>
    </row>
    <row r="324" ht="12.75" customHeight="1">
      <c r="P324" s="1"/>
    </row>
    <row r="325" ht="12.75" customHeight="1">
      <c r="P325" s="1"/>
    </row>
    <row r="326" ht="12.75" customHeight="1">
      <c r="P326" s="1"/>
    </row>
    <row r="327" ht="12.75" customHeight="1">
      <c r="P327" s="1"/>
    </row>
    <row r="328" ht="12.75" customHeight="1">
      <c r="P328" s="1"/>
    </row>
    <row r="329" ht="12.75" customHeight="1">
      <c r="P329" s="1"/>
    </row>
    <row r="330" ht="12.75" customHeight="1">
      <c r="P330" s="1"/>
    </row>
    <row r="331" ht="12.75" customHeight="1">
      <c r="P331" s="1"/>
    </row>
    <row r="332" ht="12.75" customHeight="1">
      <c r="P332" s="1"/>
    </row>
    <row r="333" ht="12.75" customHeight="1">
      <c r="P333" s="1"/>
    </row>
    <row r="334" ht="12.75" customHeight="1">
      <c r="P334" s="1"/>
    </row>
    <row r="335" ht="12.75" customHeight="1">
      <c r="P335" s="1"/>
    </row>
    <row r="336" ht="12.75" customHeight="1">
      <c r="P336" s="1"/>
    </row>
    <row r="337" ht="12.75" customHeight="1">
      <c r="P337" s="1"/>
    </row>
    <row r="338" ht="12.75" customHeight="1">
      <c r="P338" s="1"/>
    </row>
    <row r="339" ht="12.75" customHeight="1">
      <c r="P339" s="1"/>
    </row>
    <row r="340" ht="12.75" customHeight="1">
      <c r="P340" s="1"/>
    </row>
    <row r="341" ht="12.75" customHeight="1">
      <c r="P341" s="1"/>
    </row>
    <row r="342" ht="12.75" customHeight="1">
      <c r="P342" s="1"/>
    </row>
    <row r="343" ht="12.75" customHeight="1">
      <c r="P343" s="1"/>
    </row>
    <row r="344" ht="12.75" customHeight="1">
      <c r="P344" s="1"/>
    </row>
    <row r="345" ht="12.75" customHeight="1">
      <c r="P345" s="1"/>
    </row>
    <row r="346" ht="12.75" customHeight="1">
      <c r="P346" s="1"/>
    </row>
    <row r="347" ht="12.75" customHeight="1">
      <c r="P347" s="1"/>
    </row>
    <row r="348" ht="12.75" customHeight="1">
      <c r="P348" s="1"/>
    </row>
    <row r="349" ht="12.75" customHeight="1">
      <c r="P349" s="1"/>
    </row>
    <row r="350" ht="12.75" customHeight="1">
      <c r="P350" s="1"/>
    </row>
    <row r="351" ht="12.75" customHeight="1">
      <c r="P351" s="1"/>
    </row>
    <row r="352" ht="12.75" customHeight="1">
      <c r="P352" s="1"/>
    </row>
    <row r="353" ht="12.75" customHeight="1">
      <c r="P353" s="1"/>
    </row>
    <row r="354" ht="12.75" customHeight="1">
      <c r="P354" s="1"/>
    </row>
    <row r="355" ht="12.75" customHeight="1">
      <c r="P355" s="1"/>
    </row>
    <row r="356" ht="12.75" customHeight="1">
      <c r="P356" s="1"/>
    </row>
    <row r="357" ht="12.75" customHeight="1">
      <c r="P357" s="1"/>
    </row>
    <row r="358" ht="12.75" customHeight="1">
      <c r="P358" s="1"/>
    </row>
    <row r="359" ht="12.75" customHeight="1">
      <c r="P359" s="1"/>
    </row>
    <row r="360" ht="12.75" customHeight="1">
      <c r="P360" s="1"/>
    </row>
    <row r="361" ht="12.75" customHeight="1">
      <c r="P361" s="1"/>
    </row>
    <row r="362" ht="12.75" customHeight="1">
      <c r="P362" s="1"/>
    </row>
    <row r="363" ht="12.75" customHeight="1">
      <c r="P363" s="1"/>
    </row>
    <row r="364" ht="12.75" customHeight="1">
      <c r="P364" s="1"/>
    </row>
    <row r="365" ht="12.75" customHeight="1">
      <c r="P365" s="1"/>
    </row>
    <row r="366" ht="12.75" customHeight="1">
      <c r="P366" s="1"/>
    </row>
    <row r="367" ht="12.75" customHeight="1">
      <c r="P367" s="1"/>
    </row>
    <row r="368" ht="12.75" customHeight="1">
      <c r="P368" s="1"/>
    </row>
    <row r="369" ht="12.75" customHeight="1">
      <c r="P369" s="1"/>
    </row>
    <row r="370" ht="12.75" customHeight="1">
      <c r="P370" s="1"/>
    </row>
    <row r="371" ht="12.75" customHeight="1">
      <c r="P371" s="1"/>
    </row>
    <row r="372" ht="12.75" customHeight="1">
      <c r="P372" s="1"/>
    </row>
    <row r="373" ht="12.75" customHeight="1">
      <c r="P373" s="1"/>
    </row>
    <row r="374" ht="12.75" customHeight="1">
      <c r="P374" s="1"/>
    </row>
    <row r="375" ht="12.75" customHeight="1">
      <c r="P375" s="1"/>
    </row>
    <row r="376" ht="12.75" customHeight="1">
      <c r="P376" s="1"/>
    </row>
    <row r="377" ht="12.75" customHeight="1">
      <c r="P377" s="1"/>
    </row>
    <row r="378" ht="12.75" customHeight="1">
      <c r="P378" s="1"/>
    </row>
    <row r="379" ht="12.75" customHeight="1">
      <c r="P379" s="1"/>
    </row>
    <row r="380" ht="12.75" customHeight="1">
      <c r="P380" s="1"/>
    </row>
    <row r="381" ht="12.75" customHeight="1">
      <c r="P381" s="1"/>
    </row>
    <row r="382" ht="12.75" customHeight="1">
      <c r="P382" s="1"/>
    </row>
    <row r="383" ht="12.75" customHeight="1">
      <c r="P383" s="1"/>
    </row>
    <row r="384" ht="12.75" customHeight="1">
      <c r="P384" s="1"/>
    </row>
    <row r="385" ht="12.75" customHeight="1">
      <c r="P385" s="1"/>
    </row>
    <row r="386" ht="12.75" customHeight="1">
      <c r="P386" s="1"/>
    </row>
    <row r="387" ht="12.75" customHeight="1">
      <c r="P387" s="1"/>
    </row>
    <row r="388" ht="12.75" customHeight="1">
      <c r="P388" s="1"/>
    </row>
    <row r="389" ht="12.75" customHeight="1">
      <c r="P389" s="1"/>
    </row>
    <row r="390" ht="12.75" customHeight="1">
      <c r="P390" s="1"/>
    </row>
    <row r="391" ht="12.75" customHeight="1">
      <c r="P391" s="1"/>
    </row>
    <row r="392" ht="12.75" customHeight="1">
      <c r="P392" s="1"/>
    </row>
    <row r="393" ht="12.75" customHeight="1">
      <c r="P393" s="1"/>
    </row>
    <row r="394" ht="12.75" customHeight="1">
      <c r="P394" s="1"/>
    </row>
    <row r="395" ht="12.75" customHeight="1">
      <c r="P395" s="1"/>
    </row>
    <row r="396" ht="12.75" customHeight="1">
      <c r="P396" s="1"/>
    </row>
    <row r="397" ht="12.75" customHeight="1">
      <c r="P397" s="1"/>
    </row>
    <row r="398" ht="12.75" customHeight="1">
      <c r="P398" s="1"/>
    </row>
    <row r="399" ht="12.75" customHeight="1">
      <c r="P399" s="1"/>
    </row>
    <row r="400" ht="12.75" customHeight="1">
      <c r="P400" s="1"/>
    </row>
    <row r="401" ht="12.75" customHeight="1">
      <c r="P401" s="1"/>
    </row>
    <row r="402" ht="12.75" customHeight="1">
      <c r="P402" s="1"/>
    </row>
    <row r="403" ht="12.75" customHeight="1">
      <c r="P403" s="1"/>
    </row>
    <row r="404" ht="12.75" customHeight="1">
      <c r="P404" s="1"/>
    </row>
    <row r="405" ht="12.75" customHeight="1">
      <c r="P405" s="1"/>
    </row>
    <row r="406" ht="12.75" customHeight="1">
      <c r="P406" s="1"/>
    </row>
    <row r="407" ht="12.75" customHeight="1">
      <c r="P407" s="1"/>
    </row>
    <row r="408" ht="12.75" customHeight="1">
      <c r="P408" s="1"/>
    </row>
    <row r="409" ht="12.75" customHeight="1">
      <c r="P409" s="1"/>
    </row>
    <row r="410" ht="12.75" customHeight="1">
      <c r="P410" s="1"/>
    </row>
    <row r="411" ht="12.75" customHeight="1">
      <c r="P411" s="1"/>
    </row>
    <row r="412" ht="12.75" customHeight="1">
      <c r="P412" s="1"/>
    </row>
    <row r="413" ht="12.75" customHeight="1">
      <c r="P413" s="1"/>
    </row>
    <row r="414" ht="12.75" customHeight="1">
      <c r="P414" s="1"/>
    </row>
    <row r="415" ht="12.75" customHeight="1">
      <c r="P415" s="1"/>
    </row>
    <row r="416" ht="12.75" customHeight="1">
      <c r="P416" s="1"/>
    </row>
    <row r="417" ht="12.75" customHeight="1">
      <c r="P417" s="1"/>
    </row>
    <row r="418" ht="12.75" customHeight="1">
      <c r="P418" s="1"/>
    </row>
    <row r="419" ht="12.75" customHeight="1">
      <c r="P419" s="1"/>
    </row>
    <row r="420" ht="12.75" customHeight="1">
      <c r="P420" s="1"/>
    </row>
    <row r="421" ht="12.75" customHeight="1">
      <c r="P421" s="1"/>
    </row>
    <row r="422" ht="12.75" customHeight="1">
      <c r="P422" s="1"/>
    </row>
    <row r="423" ht="12.75" customHeight="1">
      <c r="P423" s="1"/>
    </row>
    <row r="424" ht="12.75" customHeight="1">
      <c r="P424" s="1"/>
    </row>
    <row r="425" ht="12.75" customHeight="1">
      <c r="P425" s="1"/>
    </row>
    <row r="426" ht="12.75" customHeight="1">
      <c r="P426" s="1"/>
    </row>
    <row r="427" ht="12.75" customHeight="1">
      <c r="P427" s="1"/>
    </row>
    <row r="428" ht="12.75" customHeight="1">
      <c r="P428" s="1"/>
    </row>
    <row r="429" ht="12.75" customHeight="1">
      <c r="P429" s="1"/>
    </row>
    <row r="430" ht="12.75" customHeight="1">
      <c r="P430" s="1"/>
    </row>
    <row r="431" ht="12.75" customHeight="1">
      <c r="P431" s="1"/>
    </row>
    <row r="432" ht="12.75" customHeight="1">
      <c r="P432" s="1"/>
    </row>
    <row r="433" ht="12.75" customHeight="1">
      <c r="P433" s="1"/>
    </row>
    <row r="434" ht="12.75" customHeight="1">
      <c r="P434" s="1"/>
    </row>
    <row r="435" ht="12.75" customHeight="1">
      <c r="P435" s="1"/>
    </row>
    <row r="436" ht="12.75" customHeight="1">
      <c r="P436" s="1"/>
    </row>
    <row r="437" ht="12.75" customHeight="1">
      <c r="P437" s="1"/>
    </row>
    <row r="438" ht="12.75" customHeight="1">
      <c r="P438" s="1"/>
    </row>
    <row r="439" ht="12.75" customHeight="1">
      <c r="P439" s="1"/>
    </row>
    <row r="440" ht="12.75" customHeight="1">
      <c r="P440" s="1"/>
    </row>
    <row r="441" ht="12.75" customHeight="1">
      <c r="P441" s="1"/>
    </row>
    <row r="442" ht="12.75" customHeight="1">
      <c r="P442" s="1"/>
    </row>
    <row r="443" ht="12.75" customHeight="1">
      <c r="P443" s="1"/>
    </row>
    <row r="444" ht="12.75" customHeight="1">
      <c r="P444" s="1"/>
    </row>
    <row r="445" ht="12.75" customHeight="1">
      <c r="P445" s="1"/>
    </row>
    <row r="446" ht="12.75" customHeight="1">
      <c r="P446" s="1"/>
    </row>
    <row r="447" ht="12.75" customHeight="1">
      <c r="P447" s="1"/>
    </row>
    <row r="448" ht="12.75" customHeight="1">
      <c r="P448" s="1"/>
    </row>
    <row r="449" ht="12.75" customHeight="1">
      <c r="P449" s="1"/>
    </row>
    <row r="450" ht="12.75" customHeight="1">
      <c r="P450" s="1"/>
    </row>
    <row r="451" ht="12.75" customHeight="1">
      <c r="P451" s="1"/>
    </row>
    <row r="452" ht="12.75" customHeight="1">
      <c r="P452" s="1"/>
    </row>
    <row r="453" ht="12.75" customHeight="1">
      <c r="P453" s="1"/>
    </row>
    <row r="454" ht="12.75" customHeight="1">
      <c r="P454" s="1"/>
    </row>
    <row r="455" ht="12.75" customHeight="1">
      <c r="P455" s="1"/>
    </row>
    <row r="456" ht="12.75" customHeight="1">
      <c r="P456" s="1"/>
    </row>
    <row r="457" ht="12.75" customHeight="1">
      <c r="P457" s="1"/>
    </row>
    <row r="458" ht="12.75" customHeight="1">
      <c r="P458" s="1"/>
    </row>
    <row r="459" ht="12.75" customHeight="1">
      <c r="P459" s="1"/>
    </row>
    <row r="460" ht="12.75" customHeight="1">
      <c r="P460" s="1"/>
    </row>
    <row r="461" ht="12.75" customHeight="1">
      <c r="P461" s="1"/>
    </row>
    <row r="462" ht="12.75" customHeight="1">
      <c r="P462" s="1"/>
    </row>
    <row r="463" ht="12.75" customHeight="1">
      <c r="P463" s="1"/>
    </row>
    <row r="464" ht="12.75" customHeight="1">
      <c r="P464" s="1"/>
    </row>
    <row r="465" ht="12.75" customHeight="1">
      <c r="P465" s="1"/>
    </row>
    <row r="466" ht="12.75" customHeight="1">
      <c r="P466" s="1"/>
    </row>
    <row r="467" ht="12.75" customHeight="1">
      <c r="P467" s="1"/>
    </row>
    <row r="468" ht="12.75" customHeight="1">
      <c r="P468" s="1"/>
    </row>
    <row r="469" ht="12.75" customHeight="1">
      <c r="P469" s="1"/>
    </row>
    <row r="470" ht="12.75" customHeight="1">
      <c r="P470" s="1"/>
    </row>
    <row r="471" ht="12.75" customHeight="1">
      <c r="P471" s="1"/>
    </row>
    <row r="472" ht="12.75" customHeight="1">
      <c r="P472" s="1"/>
    </row>
    <row r="473" ht="12.75" customHeight="1">
      <c r="P473" s="1"/>
    </row>
    <row r="474" ht="12.75" customHeight="1">
      <c r="P474" s="1"/>
    </row>
    <row r="475" ht="12.75" customHeight="1">
      <c r="P475" s="1"/>
    </row>
    <row r="476" ht="12.75" customHeight="1">
      <c r="P476" s="1"/>
    </row>
    <row r="477" ht="12.75" customHeight="1">
      <c r="P477" s="1"/>
    </row>
    <row r="478" ht="12.75" customHeight="1">
      <c r="P478" s="1"/>
    </row>
    <row r="479" ht="12.75" customHeight="1">
      <c r="P479" s="1"/>
    </row>
    <row r="480" ht="12.75" customHeight="1">
      <c r="P480" s="1"/>
    </row>
    <row r="481" ht="12.75" customHeight="1">
      <c r="P481" s="1"/>
    </row>
    <row r="482" ht="12.75" customHeight="1">
      <c r="P482" s="1"/>
    </row>
    <row r="483" ht="12.75" customHeight="1">
      <c r="P483" s="1"/>
    </row>
    <row r="484" ht="12.75" customHeight="1">
      <c r="P484" s="1"/>
    </row>
    <row r="485" ht="12.75" customHeight="1">
      <c r="P485" s="1"/>
    </row>
    <row r="486" ht="12.75" customHeight="1">
      <c r="P486" s="1"/>
    </row>
    <row r="487" ht="12.75" customHeight="1">
      <c r="P487" s="1"/>
    </row>
    <row r="488" ht="12.75" customHeight="1">
      <c r="P488" s="1"/>
    </row>
    <row r="489" ht="12.75" customHeight="1">
      <c r="P489" s="1"/>
    </row>
    <row r="490" ht="12.75" customHeight="1">
      <c r="P490" s="1"/>
    </row>
    <row r="491" ht="12.75" customHeight="1">
      <c r="P491" s="1"/>
    </row>
    <row r="492" ht="12.75" customHeight="1">
      <c r="P492" s="1"/>
    </row>
    <row r="493" ht="12.75" customHeight="1">
      <c r="P493" s="1"/>
    </row>
    <row r="494" ht="12.75" customHeight="1">
      <c r="P494" s="1"/>
    </row>
    <row r="495" ht="12.75" customHeight="1">
      <c r="P495" s="1"/>
    </row>
    <row r="496" ht="12.75" customHeight="1">
      <c r="P496" s="1"/>
    </row>
    <row r="497" ht="12.75" customHeight="1">
      <c r="P497" s="1"/>
    </row>
    <row r="498" ht="12.75" customHeight="1">
      <c r="P498" s="1"/>
    </row>
    <row r="499" ht="12.75" customHeight="1">
      <c r="P499" s="1"/>
    </row>
    <row r="500" ht="12.75" customHeight="1">
      <c r="P500" s="1"/>
    </row>
    <row r="501" ht="12.75" customHeight="1">
      <c r="P501" s="1"/>
    </row>
    <row r="502" ht="12.75" customHeight="1">
      <c r="P502" s="1"/>
    </row>
    <row r="503" ht="12.75" customHeight="1">
      <c r="P503" s="1"/>
    </row>
    <row r="504" ht="12.75" customHeight="1">
      <c r="P504" s="1"/>
    </row>
    <row r="505" ht="12.75" customHeight="1">
      <c r="P505" s="1"/>
    </row>
    <row r="506" ht="12.75" customHeight="1">
      <c r="P506" s="1"/>
    </row>
    <row r="507" ht="12.75" customHeight="1">
      <c r="P507" s="1"/>
    </row>
    <row r="508" ht="12.75" customHeight="1">
      <c r="P508" s="1"/>
    </row>
    <row r="509" ht="12.75" customHeight="1">
      <c r="P509" s="1"/>
    </row>
    <row r="510" ht="12.75" customHeight="1">
      <c r="P510" s="1"/>
    </row>
    <row r="511" ht="12.75" customHeight="1">
      <c r="P511" s="1"/>
    </row>
    <row r="512" ht="12.75" customHeight="1">
      <c r="P512" s="1"/>
    </row>
    <row r="513" ht="12.75" customHeight="1">
      <c r="P513" s="1"/>
    </row>
    <row r="514" ht="12.75" customHeight="1">
      <c r="P514" s="1"/>
    </row>
    <row r="515" ht="12.75" customHeight="1">
      <c r="P515" s="1"/>
    </row>
    <row r="516" ht="12.75" customHeight="1">
      <c r="P516" s="1"/>
    </row>
    <row r="517" ht="12.75" customHeight="1">
      <c r="P517" s="1"/>
    </row>
    <row r="518" ht="12.75" customHeight="1">
      <c r="P518" s="1"/>
    </row>
    <row r="519" ht="12.75" customHeight="1">
      <c r="P519" s="1"/>
    </row>
    <row r="520" ht="12.75" customHeight="1">
      <c r="P520" s="1"/>
    </row>
    <row r="521" ht="12.75" customHeight="1">
      <c r="P521" s="1"/>
    </row>
    <row r="522" ht="12.75" customHeight="1">
      <c r="P522" s="1"/>
    </row>
    <row r="523" ht="12.75" customHeight="1">
      <c r="P523" s="1"/>
    </row>
    <row r="524" ht="12.75" customHeight="1">
      <c r="P524" s="1"/>
    </row>
    <row r="525" ht="12.75" customHeight="1">
      <c r="P525" s="1"/>
    </row>
    <row r="526" ht="12.75" customHeight="1">
      <c r="P526" s="1"/>
    </row>
    <row r="527" ht="12.75" customHeight="1">
      <c r="P527" s="1"/>
    </row>
    <row r="528" ht="12.75" customHeight="1">
      <c r="P528" s="1"/>
    </row>
    <row r="529" ht="12.75" customHeight="1">
      <c r="P529" s="1"/>
    </row>
    <row r="530" ht="12.75" customHeight="1">
      <c r="P530" s="1"/>
    </row>
    <row r="531" ht="12.75" customHeight="1">
      <c r="P531" s="1"/>
    </row>
    <row r="532" ht="12.75" customHeight="1">
      <c r="P532" s="1"/>
    </row>
    <row r="533" ht="12.75" customHeight="1">
      <c r="P533" s="1"/>
    </row>
    <row r="534" ht="12.75" customHeight="1">
      <c r="P534" s="1"/>
    </row>
    <row r="535" ht="12.75" customHeight="1">
      <c r="P535" s="1"/>
    </row>
    <row r="536" ht="12.75" customHeight="1">
      <c r="P536" s="1"/>
    </row>
    <row r="537" ht="12.75" customHeight="1">
      <c r="P537" s="1"/>
    </row>
    <row r="538" ht="12.75" customHeight="1">
      <c r="P538" s="1"/>
    </row>
    <row r="539" ht="12.75" customHeight="1">
      <c r="P539" s="1"/>
    </row>
    <row r="540" ht="12.75" customHeight="1">
      <c r="P540" s="1"/>
    </row>
    <row r="541" ht="12.75" customHeight="1">
      <c r="P541" s="1"/>
    </row>
    <row r="542" ht="12.75" customHeight="1">
      <c r="P542" s="1"/>
    </row>
    <row r="543" ht="12.75" customHeight="1">
      <c r="P543" s="1"/>
    </row>
    <row r="544" ht="12.75" customHeight="1">
      <c r="P544" s="1"/>
    </row>
    <row r="545" ht="12.75" customHeight="1">
      <c r="P545" s="1"/>
    </row>
    <row r="546" ht="12.75" customHeight="1">
      <c r="P546" s="1"/>
    </row>
    <row r="547" ht="12.75" customHeight="1">
      <c r="P547" s="1"/>
    </row>
    <row r="548" ht="12.75" customHeight="1">
      <c r="P548" s="1"/>
    </row>
    <row r="549" ht="12.75" customHeight="1">
      <c r="P549" s="1"/>
    </row>
    <row r="550" ht="12.75" customHeight="1">
      <c r="P550" s="1"/>
    </row>
    <row r="551" ht="12.75" customHeight="1">
      <c r="P551" s="1"/>
    </row>
    <row r="552" ht="12.75" customHeight="1">
      <c r="P552" s="1"/>
    </row>
    <row r="553" ht="12.75" customHeight="1">
      <c r="P553" s="1"/>
    </row>
    <row r="554" ht="12.75" customHeight="1">
      <c r="P554" s="1"/>
    </row>
    <row r="555" ht="12.75" customHeight="1">
      <c r="P555" s="1"/>
    </row>
    <row r="556" ht="12.75" customHeight="1">
      <c r="P556" s="1"/>
    </row>
    <row r="557" ht="12.75" customHeight="1">
      <c r="P557" s="1"/>
    </row>
    <row r="558" ht="12.75" customHeight="1">
      <c r="P558" s="1"/>
    </row>
    <row r="559" ht="12.75" customHeight="1">
      <c r="P559" s="1"/>
    </row>
    <row r="560" ht="12.75" customHeight="1">
      <c r="P560" s="1"/>
    </row>
    <row r="561" ht="12.75" customHeight="1">
      <c r="P561" s="1"/>
    </row>
    <row r="562" ht="12.75" customHeight="1">
      <c r="P562" s="1"/>
    </row>
    <row r="563" ht="12.75" customHeight="1">
      <c r="P563" s="1"/>
    </row>
    <row r="564" ht="12.75" customHeight="1">
      <c r="P564" s="1"/>
    </row>
    <row r="565" ht="12.75" customHeight="1">
      <c r="P565" s="1"/>
    </row>
    <row r="566" ht="12.75" customHeight="1">
      <c r="P566" s="1"/>
    </row>
    <row r="567" ht="12.75" customHeight="1">
      <c r="P567" s="1"/>
    </row>
    <row r="568" ht="12.75" customHeight="1">
      <c r="P568" s="1"/>
    </row>
    <row r="569" ht="12.75" customHeight="1">
      <c r="P569" s="1"/>
    </row>
    <row r="570" ht="12.75" customHeight="1">
      <c r="P570" s="1"/>
    </row>
    <row r="571" ht="12.75" customHeight="1">
      <c r="P571" s="1"/>
    </row>
    <row r="572" ht="12.75" customHeight="1">
      <c r="P572" s="1"/>
    </row>
    <row r="573" ht="12.75" customHeight="1">
      <c r="P573" s="1"/>
    </row>
    <row r="574" ht="12.75" customHeight="1">
      <c r="P574" s="1"/>
    </row>
    <row r="575" ht="12.75" customHeight="1">
      <c r="P575" s="1"/>
    </row>
    <row r="576" ht="12.75" customHeight="1">
      <c r="P576" s="1"/>
    </row>
    <row r="577" ht="12.75" customHeight="1">
      <c r="P577" s="1"/>
    </row>
    <row r="578" ht="12.75" customHeight="1">
      <c r="P578" s="1"/>
    </row>
    <row r="579" ht="12.75" customHeight="1">
      <c r="P579" s="1"/>
    </row>
    <row r="580" ht="12.75" customHeight="1">
      <c r="P580" s="1"/>
    </row>
    <row r="581" ht="12.75" customHeight="1">
      <c r="P581" s="1"/>
    </row>
    <row r="582" ht="12.75" customHeight="1">
      <c r="P582" s="1"/>
    </row>
    <row r="583" ht="12.75" customHeight="1">
      <c r="P583" s="1"/>
    </row>
    <row r="584" ht="12.75" customHeight="1">
      <c r="P584" s="1"/>
    </row>
    <row r="585" ht="12.75" customHeight="1">
      <c r="P585" s="1"/>
    </row>
    <row r="586" ht="12.75" customHeight="1">
      <c r="P586" s="1"/>
    </row>
    <row r="587" ht="12.75" customHeight="1">
      <c r="P587" s="1"/>
    </row>
    <row r="588" ht="12.75" customHeight="1">
      <c r="P588" s="1"/>
    </row>
    <row r="589" ht="12.75" customHeight="1">
      <c r="P589" s="1"/>
    </row>
    <row r="590" ht="12.75" customHeight="1">
      <c r="P590" s="1"/>
    </row>
    <row r="591" ht="12.75" customHeight="1">
      <c r="P591" s="1"/>
    </row>
    <row r="592" ht="12.75" customHeight="1">
      <c r="P592" s="1"/>
    </row>
    <row r="593" ht="12.75" customHeight="1">
      <c r="P593" s="1"/>
    </row>
    <row r="594" ht="12.75" customHeight="1">
      <c r="P594" s="1"/>
    </row>
    <row r="595" ht="12.75" customHeight="1">
      <c r="P595" s="1"/>
    </row>
    <row r="596" ht="12.75" customHeight="1">
      <c r="P596" s="1"/>
    </row>
    <row r="597" ht="12.75" customHeight="1">
      <c r="P597" s="1"/>
    </row>
    <row r="598" ht="12.75" customHeight="1">
      <c r="P598" s="1"/>
    </row>
    <row r="599" ht="12.75" customHeight="1">
      <c r="P599" s="1"/>
    </row>
    <row r="600" ht="12.75" customHeight="1">
      <c r="P600" s="1"/>
    </row>
    <row r="601" ht="12.75" customHeight="1">
      <c r="P601" s="1"/>
    </row>
    <row r="602" ht="12.75" customHeight="1">
      <c r="P602" s="1"/>
    </row>
    <row r="603" ht="12.75" customHeight="1">
      <c r="P603" s="1"/>
    </row>
    <row r="604" ht="12.75" customHeight="1">
      <c r="P604" s="1"/>
    </row>
    <row r="605" ht="12.75" customHeight="1">
      <c r="P605" s="1"/>
    </row>
    <row r="606" ht="12.75" customHeight="1">
      <c r="P606" s="1"/>
    </row>
    <row r="607" ht="12.75" customHeight="1">
      <c r="P607" s="1"/>
    </row>
    <row r="608" ht="12.75" customHeight="1">
      <c r="P608" s="1"/>
    </row>
    <row r="609" ht="12.75" customHeight="1">
      <c r="P609" s="1"/>
    </row>
    <row r="610" ht="12.75" customHeight="1">
      <c r="P610" s="1"/>
    </row>
    <row r="611" ht="12.75" customHeight="1">
      <c r="P611" s="1"/>
    </row>
    <row r="612" ht="12.75" customHeight="1">
      <c r="P612" s="1"/>
    </row>
    <row r="613" ht="12.75" customHeight="1">
      <c r="P613" s="1"/>
    </row>
    <row r="614" ht="12.75" customHeight="1">
      <c r="P614" s="1"/>
    </row>
    <row r="615" ht="12.75" customHeight="1">
      <c r="P615" s="1"/>
    </row>
    <row r="616" ht="12.75" customHeight="1">
      <c r="P616" s="1"/>
    </row>
    <row r="617" ht="12.75" customHeight="1">
      <c r="P617" s="1"/>
    </row>
    <row r="618" ht="12.75" customHeight="1">
      <c r="P618" s="1"/>
    </row>
    <row r="619" ht="12.75" customHeight="1">
      <c r="P619" s="1"/>
    </row>
    <row r="620" ht="12.75" customHeight="1">
      <c r="P620" s="1"/>
    </row>
    <row r="621" ht="12.75" customHeight="1">
      <c r="P621" s="1"/>
    </row>
    <row r="622" ht="12.75" customHeight="1">
      <c r="P622" s="1"/>
    </row>
    <row r="623" ht="12.75" customHeight="1">
      <c r="P623" s="1"/>
    </row>
    <row r="624" ht="12.75" customHeight="1">
      <c r="P624" s="1"/>
    </row>
    <row r="625" ht="12.75" customHeight="1">
      <c r="P625" s="1"/>
    </row>
    <row r="626" ht="12.75" customHeight="1">
      <c r="P626" s="1"/>
    </row>
    <row r="627" ht="12.75" customHeight="1">
      <c r="P627" s="1"/>
    </row>
    <row r="628" ht="12.75" customHeight="1">
      <c r="P628" s="1"/>
    </row>
    <row r="629" ht="12.75" customHeight="1">
      <c r="P629" s="1"/>
    </row>
    <row r="630" ht="12.75" customHeight="1">
      <c r="P630" s="1"/>
    </row>
    <row r="631" ht="12.75" customHeight="1">
      <c r="P631" s="1"/>
    </row>
    <row r="632" ht="12.75" customHeight="1">
      <c r="P632" s="1"/>
    </row>
    <row r="633" ht="12.75" customHeight="1">
      <c r="P633" s="1"/>
    </row>
    <row r="634" ht="12.75" customHeight="1">
      <c r="P634" s="1"/>
    </row>
    <row r="635" ht="12.75" customHeight="1">
      <c r="P635" s="1"/>
    </row>
    <row r="636" ht="12.75" customHeight="1">
      <c r="P636" s="1"/>
    </row>
    <row r="637" ht="12.75" customHeight="1">
      <c r="P637" s="1"/>
    </row>
    <row r="638" ht="12.75" customHeight="1">
      <c r="P638" s="1"/>
    </row>
    <row r="639" ht="12.75" customHeight="1">
      <c r="P639" s="1"/>
    </row>
    <row r="640" ht="12.75" customHeight="1">
      <c r="P640" s="1"/>
    </row>
    <row r="641" ht="12.75" customHeight="1">
      <c r="P641" s="1"/>
    </row>
    <row r="642" ht="12.75" customHeight="1">
      <c r="P642" s="1"/>
    </row>
    <row r="643" ht="12.75" customHeight="1">
      <c r="P643" s="1"/>
    </row>
    <row r="644" ht="12.75" customHeight="1">
      <c r="P644" s="1"/>
    </row>
    <row r="645" ht="12.75" customHeight="1">
      <c r="P645" s="1"/>
    </row>
    <row r="646" ht="12.75" customHeight="1">
      <c r="P646" s="1"/>
    </row>
    <row r="647" ht="12.75" customHeight="1">
      <c r="P647" s="1"/>
    </row>
    <row r="648" ht="12.75" customHeight="1">
      <c r="P648" s="1"/>
    </row>
    <row r="649" ht="12.75" customHeight="1">
      <c r="P649" s="1"/>
    </row>
    <row r="650" ht="12.75" customHeight="1">
      <c r="P650" s="1"/>
    </row>
    <row r="651" ht="12.75" customHeight="1">
      <c r="P651" s="1"/>
    </row>
    <row r="652" ht="12.75" customHeight="1">
      <c r="P652" s="1"/>
    </row>
    <row r="653" ht="12.75" customHeight="1">
      <c r="P653" s="1"/>
    </row>
    <row r="654" ht="12.75" customHeight="1">
      <c r="P654" s="1"/>
    </row>
    <row r="655" ht="12.75" customHeight="1">
      <c r="P655" s="1"/>
    </row>
    <row r="656" ht="12.75" customHeight="1">
      <c r="P656" s="1"/>
    </row>
    <row r="657" ht="12.75" customHeight="1">
      <c r="P657" s="1"/>
    </row>
    <row r="658" ht="12.75" customHeight="1">
      <c r="P658" s="1"/>
    </row>
    <row r="659" ht="12.75" customHeight="1">
      <c r="P659" s="1"/>
    </row>
    <row r="660" ht="12.75" customHeight="1">
      <c r="P660" s="1"/>
    </row>
    <row r="661" ht="12.75" customHeight="1">
      <c r="P661" s="1"/>
    </row>
    <row r="662" ht="12.75" customHeight="1">
      <c r="P662" s="1"/>
    </row>
    <row r="663" ht="12.75" customHeight="1">
      <c r="P663" s="1"/>
    </row>
    <row r="664" ht="12.75" customHeight="1">
      <c r="P664" s="1"/>
    </row>
    <row r="665" ht="12.75" customHeight="1">
      <c r="P665" s="1"/>
    </row>
    <row r="666" ht="12.75" customHeight="1">
      <c r="P666" s="1"/>
    </row>
    <row r="667" ht="12.75" customHeight="1">
      <c r="P667" s="1"/>
    </row>
    <row r="668" ht="12.75" customHeight="1">
      <c r="P668" s="1"/>
    </row>
    <row r="669" ht="12.75" customHeight="1">
      <c r="P669" s="1"/>
    </row>
    <row r="670" ht="12.75" customHeight="1">
      <c r="P670" s="1"/>
    </row>
    <row r="671" ht="12.75" customHeight="1">
      <c r="P671" s="1"/>
    </row>
    <row r="672" ht="12.75" customHeight="1">
      <c r="P672" s="1"/>
    </row>
    <row r="673" ht="12.75" customHeight="1">
      <c r="P673" s="1"/>
    </row>
    <row r="674" ht="12.75" customHeight="1">
      <c r="P674" s="1"/>
    </row>
    <row r="675" ht="12.75" customHeight="1">
      <c r="P675" s="1"/>
    </row>
    <row r="676" ht="12.75" customHeight="1">
      <c r="P676" s="1"/>
    </row>
    <row r="677" ht="12.75" customHeight="1">
      <c r="P677" s="1"/>
    </row>
    <row r="678" ht="12.75" customHeight="1">
      <c r="P678" s="1"/>
    </row>
    <row r="679" ht="12.75" customHeight="1">
      <c r="P679" s="1"/>
    </row>
    <row r="680" ht="12.75" customHeight="1">
      <c r="P680" s="1"/>
    </row>
    <row r="681" ht="12.75" customHeight="1">
      <c r="P681" s="1"/>
    </row>
    <row r="682" ht="12.75" customHeight="1">
      <c r="P682" s="1"/>
    </row>
    <row r="683" ht="12.75" customHeight="1">
      <c r="P683" s="1"/>
    </row>
    <row r="684" ht="12.75" customHeight="1">
      <c r="P684" s="1"/>
    </row>
    <row r="685" ht="12.75" customHeight="1">
      <c r="P685" s="1"/>
    </row>
    <row r="686" ht="12.75" customHeight="1">
      <c r="P686" s="1"/>
    </row>
    <row r="687" ht="12.75" customHeight="1">
      <c r="P687" s="1"/>
    </row>
    <row r="688" ht="12.75" customHeight="1">
      <c r="P688" s="1"/>
    </row>
    <row r="689" ht="12.75" customHeight="1">
      <c r="P689" s="1"/>
    </row>
    <row r="690" ht="12.75" customHeight="1">
      <c r="P690" s="1"/>
    </row>
    <row r="691" ht="12.75" customHeight="1">
      <c r="P691" s="1"/>
    </row>
    <row r="692" ht="12.75" customHeight="1">
      <c r="P692" s="1"/>
    </row>
    <row r="693" ht="12.75" customHeight="1">
      <c r="P693" s="1"/>
    </row>
    <row r="694" ht="12.75" customHeight="1">
      <c r="P694" s="1"/>
    </row>
    <row r="695" ht="12.75" customHeight="1">
      <c r="P695" s="1"/>
    </row>
    <row r="696" ht="12.75" customHeight="1">
      <c r="P696" s="1"/>
    </row>
    <row r="697" ht="12.75" customHeight="1">
      <c r="P697" s="1"/>
    </row>
    <row r="698" ht="12.75" customHeight="1">
      <c r="P698" s="1"/>
    </row>
    <row r="699" ht="12.75" customHeight="1">
      <c r="P699" s="1"/>
    </row>
    <row r="700" ht="12.75" customHeight="1">
      <c r="P700" s="1"/>
    </row>
    <row r="701" ht="12.75" customHeight="1">
      <c r="P701" s="1"/>
    </row>
    <row r="702" ht="12.75" customHeight="1">
      <c r="P702" s="1"/>
    </row>
    <row r="703" ht="12.75" customHeight="1">
      <c r="P703" s="1"/>
    </row>
    <row r="704" ht="12.75" customHeight="1">
      <c r="P704" s="1"/>
    </row>
    <row r="705" ht="12.75" customHeight="1">
      <c r="P705" s="1"/>
    </row>
    <row r="706" ht="12.75" customHeight="1">
      <c r="P706" s="1"/>
    </row>
    <row r="707" ht="12.75" customHeight="1">
      <c r="P707" s="1"/>
    </row>
    <row r="708" ht="12.75" customHeight="1">
      <c r="P708" s="1"/>
    </row>
    <row r="709" ht="12.75" customHeight="1">
      <c r="P709" s="1"/>
    </row>
    <row r="710" ht="12.75" customHeight="1">
      <c r="P710" s="1"/>
    </row>
    <row r="711" ht="12.75" customHeight="1">
      <c r="P711" s="1"/>
    </row>
    <row r="712" ht="12.75" customHeight="1">
      <c r="P712" s="1"/>
    </row>
    <row r="713" ht="12.75" customHeight="1">
      <c r="P713" s="1"/>
    </row>
    <row r="714" ht="12.75" customHeight="1">
      <c r="P714" s="1"/>
    </row>
    <row r="715" ht="12.75" customHeight="1">
      <c r="P715" s="1"/>
    </row>
    <row r="716" ht="12.75" customHeight="1">
      <c r="P716" s="1"/>
    </row>
    <row r="717" ht="12.75" customHeight="1">
      <c r="P717" s="1"/>
    </row>
    <row r="718" ht="12.75" customHeight="1">
      <c r="P718" s="1"/>
    </row>
    <row r="719" ht="12.75" customHeight="1">
      <c r="P719" s="1"/>
    </row>
    <row r="720" ht="12.75" customHeight="1">
      <c r="P720" s="1"/>
    </row>
    <row r="721" ht="12.75" customHeight="1">
      <c r="P721" s="1"/>
    </row>
    <row r="722" ht="12.75" customHeight="1">
      <c r="P722" s="1"/>
    </row>
    <row r="723" ht="12.75" customHeight="1">
      <c r="P723" s="1"/>
    </row>
    <row r="724" ht="12.75" customHeight="1">
      <c r="P724" s="1"/>
    </row>
    <row r="725" ht="12.75" customHeight="1">
      <c r="P725" s="1"/>
    </row>
    <row r="726" ht="12.75" customHeight="1">
      <c r="P726" s="1"/>
    </row>
    <row r="727" ht="12.75" customHeight="1">
      <c r="P727" s="1"/>
    </row>
    <row r="728" ht="12.75" customHeight="1">
      <c r="P728" s="1"/>
    </row>
    <row r="729" ht="12.75" customHeight="1">
      <c r="P729" s="1"/>
    </row>
    <row r="730" ht="12.75" customHeight="1">
      <c r="P730" s="1"/>
    </row>
    <row r="731" ht="12.75" customHeight="1">
      <c r="P731" s="1"/>
    </row>
    <row r="732" ht="12.75" customHeight="1">
      <c r="P732" s="1"/>
    </row>
    <row r="733" ht="12.75" customHeight="1">
      <c r="P733" s="1"/>
    </row>
    <row r="734" ht="12.75" customHeight="1">
      <c r="P734" s="1"/>
    </row>
    <row r="735" ht="12.75" customHeight="1">
      <c r="P735" s="1"/>
    </row>
    <row r="736" ht="12.75" customHeight="1">
      <c r="P736" s="1"/>
    </row>
    <row r="737" ht="12.75" customHeight="1">
      <c r="P737" s="1"/>
    </row>
    <row r="738" ht="12.75" customHeight="1">
      <c r="P738" s="1"/>
    </row>
    <row r="739" ht="12.75" customHeight="1">
      <c r="P739" s="1"/>
    </row>
    <row r="740" ht="12.75" customHeight="1">
      <c r="P740" s="1"/>
    </row>
    <row r="741" ht="12.75" customHeight="1">
      <c r="P741" s="1"/>
    </row>
    <row r="742" ht="12.75" customHeight="1">
      <c r="P742" s="1"/>
    </row>
    <row r="743" ht="12.75" customHeight="1">
      <c r="P743" s="1"/>
    </row>
    <row r="744" ht="12.75" customHeight="1">
      <c r="P744" s="1"/>
    </row>
    <row r="745" ht="12.75" customHeight="1">
      <c r="P745" s="1"/>
    </row>
    <row r="746" ht="12.75" customHeight="1">
      <c r="P746" s="1"/>
    </row>
    <row r="747" ht="12.75" customHeight="1">
      <c r="P747" s="1"/>
    </row>
    <row r="748" ht="12.75" customHeight="1">
      <c r="P748" s="1"/>
    </row>
    <row r="749" ht="12.75" customHeight="1">
      <c r="P749" s="1"/>
    </row>
    <row r="750" ht="12.75" customHeight="1">
      <c r="P750" s="1"/>
    </row>
    <row r="751" ht="12.75" customHeight="1">
      <c r="P751" s="1"/>
    </row>
    <row r="752" ht="12.75" customHeight="1">
      <c r="P752" s="1"/>
    </row>
    <row r="753" ht="12.75" customHeight="1">
      <c r="P753" s="1"/>
    </row>
    <row r="754" ht="12.75" customHeight="1">
      <c r="P754" s="1"/>
    </row>
    <row r="755" ht="12.75" customHeight="1">
      <c r="P755" s="1"/>
    </row>
    <row r="756" ht="12.75" customHeight="1">
      <c r="P756" s="1"/>
    </row>
    <row r="757" ht="12.75" customHeight="1">
      <c r="P757" s="1"/>
    </row>
    <row r="758" ht="12.75" customHeight="1">
      <c r="P758" s="1"/>
    </row>
    <row r="759" ht="12.75" customHeight="1">
      <c r="P759" s="1"/>
    </row>
    <row r="760" ht="12.75" customHeight="1">
      <c r="P760" s="1"/>
    </row>
    <row r="761" ht="12.75" customHeight="1">
      <c r="P761" s="1"/>
    </row>
    <row r="762" ht="12.75" customHeight="1">
      <c r="P762" s="1"/>
    </row>
    <row r="763" ht="12.75" customHeight="1">
      <c r="P763" s="1"/>
    </row>
    <row r="764" ht="12.75" customHeight="1">
      <c r="P764" s="1"/>
    </row>
    <row r="765" ht="12.75" customHeight="1">
      <c r="P765" s="1"/>
    </row>
    <row r="766" ht="12.75" customHeight="1">
      <c r="P766" s="1"/>
    </row>
    <row r="767" ht="12.75" customHeight="1">
      <c r="P767" s="1"/>
    </row>
    <row r="768" ht="12.75" customHeight="1">
      <c r="P768" s="1"/>
    </row>
    <row r="769" ht="12.75" customHeight="1">
      <c r="P769" s="1"/>
    </row>
    <row r="770" ht="12.75" customHeight="1">
      <c r="P770" s="1"/>
    </row>
    <row r="771" ht="12.75" customHeight="1">
      <c r="P771" s="1"/>
    </row>
    <row r="772" ht="12.75" customHeight="1">
      <c r="P772" s="1"/>
    </row>
    <row r="773" ht="12.75" customHeight="1">
      <c r="P773" s="1"/>
    </row>
    <row r="774" ht="12.75" customHeight="1">
      <c r="P774" s="1"/>
    </row>
    <row r="775" ht="12.75" customHeight="1">
      <c r="P775" s="1"/>
    </row>
    <row r="776" ht="12.75" customHeight="1">
      <c r="P776" s="1"/>
    </row>
    <row r="777" ht="12.75" customHeight="1">
      <c r="P777" s="1"/>
    </row>
    <row r="778" ht="12.75" customHeight="1">
      <c r="P778" s="1"/>
    </row>
    <row r="779" ht="12.75" customHeight="1">
      <c r="P779" s="1"/>
    </row>
    <row r="780" ht="12.75" customHeight="1">
      <c r="P780" s="1"/>
    </row>
    <row r="781" ht="12.75" customHeight="1">
      <c r="P781" s="1"/>
    </row>
    <row r="782" ht="12.75" customHeight="1">
      <c r="P782" s="1"/>
    </row>
    <row r="783" ht="12.75" customHeight="1">
      <c r="P783" s="1"/>
    </row>
    <row r="784" ht="12.75" customHeight="1">
      <c r="P784" s="1"/>
    </row>
    <row r="785" ht="12.75" customHeight="1">
      <c r="P785" s="1"/>
    </row>
    <row r="786" ht="12.75" customHeight="1">
      <c r="P786" s="1"/>
    </row>
    <row r="787" ht="12.75" customHeight="1">
      <c r="P787" s="1"/>
    </row>
    <row r="788" ht="12.75" customHeight="1">
      <c r="P788" s="1"/>
    </row>
    <row r="789" ht="12.75" customHeight="1">
      <c r="P789" s="1"/>
    </row>
    <row r="790" ht="12.75" customHeight="1">
      <c r="P790" s="1"/>
    </row>
    <row r="791" ht="12.75" customHeight="1">
      <c r="P791" s="1"/>
    </row>
    <row r="792" ht="12.75" customHeight="1">
      <c r="P792" s="1"/>
    </row>
    <row r="793" ht="12.75" customHeight="1">
      <c r="P793" s="1"/>
    </row>
    <row r="794" ht="12.75" customHeight="1">
      <c r="P794" s="1"/>
    </row>
    <row r="795" ht="12.75" customHeight="1">
      <c r="P795" s="1"/>
    </row>
    <row r="796" ht="12.75" customHeight="1">
      <c r="P796" s="1"/>
    </row>
    <row r="797" ht="12.75" customHeight="1">
      <c r="P797" s="1"/>
    </row>
    <row r="798" ht="12.75" customHeight="1">
      <c r="P798" s="1"/>
    </row>
    <row r="799" ht="12.75" customHeight="1">
      <c r="P799" s="1"/>
    </row>
    <row r="800" ht="12.75" customHeight="1">
      <c r="P800" s="1"/>
    </row>
    <row r="801" ht="12.75" customHeight="1">
      <c r="P801" s="1"/>
    </row>
    <row r="802" ht="12.75" customHeight="1">
      <c r="P802" s="1"/>
    </row>
    <row r="803" ht="12.75" customHeight="1">
      <c r="P803" s="1"/>
    </row>
    <row r="804" ht="12.75" customHeight="1">
      <c r="P804" s="1"/>
    </row>
    <row r="805" ht="12.75" customHeight="1">
      <c r="P805" s="1"/>
    </row>
    <row r="806" ht="12.75" customHeight="1">
      <c r="P806" s="1"/>
    </row>
    <row r="807" ht="12.75" customHeight="1">
      <c r="P807" s="1"/>
    </row>
    <row r="808" ht="12.75" customHeight="1">
      <c r="P808" s="1"/>
    </row>
    <row r="809" ht="12.75" customHeight="1">
      <c r="P809" s="1"/>
    </row>
    <row r="810" ht="12.75" customHeight="1">
      <c r="P810" s="1"/>
    </row>
    <row r="811" ht="12.75" customHeight="1">
      <c r="P811" s="1"/>
    </row>
    <row r="812" ht="12.75" customHeight="1">
      <c r="P812" s="1"/>
    </row>
    <row r="813" ht="12.75" customHeight="1">
      <c r="P813" s="1"/>
    </row>
    <row r="814" ht="12.75" customHeight="1">
      <c r="P814" s="1"/>
    </row>
    <row r="815" ht="12.75" customHeight="1">
      <c r="P815" s="1"/>
    </row>
    <row r="816" ht="12.75" customHeight="1">
      <c r="P816" s="1"/>
    </row>
    <row r="817" ht="12.75" customHeight="1">
      <c r="P817" s="1"/>
    </row>
    <row r="818" ht="12.75" customHeight="1">
      <c r="P818" s="1"/>
    </row>
    <row r="819" ht="12.75" customHeight="1">
      <c r="P819" s="1"/>
    </row>
    <row r="820" ht="12.75" customHeight="1">
      <c r="P820" s="1"/>
    </row>
    <row r="821" ht="12.75" customHeight="1">
      <c r="P821" s="1"/>
    </row>
    <row r="822" ht="12.75" customHeight="1">
      <c r="P822" s="1"/>
    </row>
    <row r="823" ht="12.75" customHeight="1">
      <c r="P823" s="1"/>
    </row>
    <row r="824" ht="12.75" customHeight="1">
      <c r="P824" s="1"/>
    </row>
    <row r="825" ht="12.75" customHeight="1">
      <c r="P825" s="1"/>
    </row>
    <row r="826" ht="12.75" customHeight="1">
      <c r="P826" s="1"/>
    </row>
    <row r="827" ht="12.75" customHeight="1">
      <c r="P827" s="1"/>
    </row>
    <row r="828" ht="12.75" customHeight="1">
      <c r="P828" s="1"/>
    </row>
    <row r="829" ht="12.75" customHeight="1">
      <c r="P829" s="1"/>
    </row>
    <row r="830" ht="12.75" customHeight="1">
      <c r="P830" s="1"/>
    </row>
    <row r="831" ht="12.75" customHeight="1">
      <c r="P831" s="1"/>
    </row>
    <row r="832" ht="12.75" customHeight="1">
      <c r="P832" s="1"/>
    </row>
    <row r="833" ht="12.75" customHeight="1">
      <c r="P833" s="1"/>
    </row>
    <row r="834" ht="12.75" customHeight="1">
      <c r="P834" s="1"/>
    </row>
    <row r="835" ht="12.75" customHeight="1">
      <c r="P835" s="1"/>
    </row>
    <row r="836" ht="12.75" customHeight="1">
      <c r="P836" s="1"/>
    </row>
    <row r="837" ht="12.75" customHeight="1">
      <c r="P837" s="1"/>
    </row>
    <row r="838" ht="12.75" customHeight="1">
      <c r="P838" s="1"/>
    </row>
    <row r="839" ht="12.75" customHeight="1">
      <c r="P839" s="1"/>
    </row>
    <row r="840" ht="12.75" customHeight="1">
      <c r="P840" s="1"/>
    </row>
    <row r="841" ht="12.75" customHeight="1">
      <c r="P841" s="1"/>
    </row>
    <row r="842" ht="12.75" customHeight="1">
      <c r="P842" s="1"/>
    </row>
    <row r="843" ht="12.75" customHeight="1">
      <c r="P843" s="1"/>
    </row>
    <row r="844" ht="12.75" customHeight="1">
      <c r="P844" s="1"/>
    </row>
    <row r="845" ht="12.75" customHeight="1">
      <c r="P845" s="1"/>
    </row>
    <row r="846" ht="12.75" customHeight="1">
      <c r="P846" s="1"/>
    </row>
    <row r="847" ht="12.75" customHeight="1">
      <c r="P847" s="1"/>
    </row>
    <row r="848" ht="12.75" customHeight="1">
      <c r="P848" s="1"/>
    </row>
    <row r="849" ht="12.75" customHeight="1">
      <c r="P849" s="1"/>
    </row>
    <row r="850" ht="12.75" customHeight="1">
      <c r="P850" s="1"/>
    </row>
    <row r="851" ht="12.75" customHeight="1">
      <c r="P851" s="1"/>
    </row>
    <row r="852" ht="12.75" customHeight="1">
      <c r="P852" s="1"/>
    </row>
    <row r="853" ht="12.75" customHeight="1">
      <c r="P853" s="1"/>
    </row>
    <row r="854" ht="12.75" customHeight="1">
      <c r="P854" s="1"/>
    </row>
    <row r="855" ht="12.75" customHeight="1">
      <c r="P855" s="1"/>
    </row>
    <row r="856" ht="12.75" customHeight="1">
      <c r="P856" s="1"/>
    </row>
    <row r="857" ht="12.75" customHeight="1">
      <c r="P857" s="1"/>
    </row>
    <row r="858" ht="12.75" customHeight="1">
      <c r="P858" s="1"/>
    </row>
    <row r="859" ht="12.75" customHeight="1">
      <c r="P859" s="1"/>
    </row>
    <row r="860" ht="12.75" customHeight="1">
      <c r="P860" s="1"/>
    </row>
    <row r="861" ht="12.75" customHeight="1">
      <c r="P861" s="1"/>
    </row>
    <row r="862" ht="12.75" customHeight="1">
      <c r="P862" s="1"/>
    </row>
    <row r="863" ht="12.75" customHeight="1">
      <c r="P863" s="1"/>
    </row>
    <row r="864" ht="12.75" customHeight="1">
      <c r="P864" s="1"/>
    </row>
    <row r="865" ht="12.75" customHeight="1">
      <c r="P865" s="1"/>
    </row>
    <row r="866" ht="12.75" customHeight="1">
      <c r="P866" s="1"/>
    </row>
    <row r="867" ht="12.75" customHeight="1">
      <c r="P867" s="1"/>
    </row>
    <row r="868" ht="12.75" customHeight="1">
      <c r="P868" s="1"/>
    </row>
    <row r="869" ht="12.75" customHeight="1">
      <c r="P869" s="1"/>
    </row>
    <row r="870" ht="12.75" customHeight="1">
      <c r="P870" s="1"/>
    </row>
    <row r="871" ht="12.75" customHeight="1">
      <c r="P871" s="1"/>
    </row>
    <row r="872" ht="12.75" customHeight="1">
      <c r="P872" s="1"/>
    </row>
    <row r="873" ht="12.75" customHeight="1">
      <c r="P873" s="1"/>
    </row>
    <row r="874" ht="12.75" customHeight="1">
      <c r="P874" s="1"/>
    </row>
    <row r="875" ht="12.75" customHeight="1">
      <c r="P875" s="1"/>
    </row>
    <row r="876" ht="12.75" customHeight="1">
      <c r="P876" s="1"/>
    </row>
    <row r="877" ht="12.75" customHeight="1">
      <c r="P877" s="1"/>
    </row>
    <row r="878" ht="12.75" customHeight="1">
      <c r="P878" s="1"/>
    </row>
    <row r="879" ht="12.75" customHeight="1">
      <c r="P879" s="1"/>
    </row>
    <row r="880" ht="12.75" customHeight="1">
      <c r="P880" s="1"/>
    </row>
    <row r="881" ht="12.75" customHeight="1">
      <c r="P881" s="1"/>
    </row>
    <row r="882" ht="12.75" customHeight="1">
      <c r="P882" s="1"/>
    </row>
    <row r="883" ht="12.75" customHeight="1">
      <c r="P883" s="1"/>
    </row>
    <row r="884" ht="12.75" customHeight="1">
      <c r="P884" s="1"/>
    </row>
    <row r="885" ht="12.75" customHeight="1">
      <c r="P885" s="1"/>
    </row>
    <row r="886" ht="12.75" customHeight="1">
      <c r="P886" s="1"/>
    </row>
    <row r="887" ht="12.75" customHeight="1">
      <c r="P887" s="1"/>
    </row>
    <row r="888" ht="12.75" customHeight="1">
      <c r="P888" s="1"/>
    </row>
    <row r="889" ht="12.75" customHeight="1">
      <c r="P889" s="1"/>
    </row>
    <row r="890" ht="12.75" customHeight="1">
      <c r="P890" s="1"/>
    </row>
    <row r="891" ht="12.75" customHeight="1">
      <c r="P891" s="1"/>
    </row>
    <row r="892" ht="12.75" customHeight="1">
      <c r="P892" s="1"/>
    </row>
    <row r="893" ht="12.75" customHeight="1">
      <c r="P893" s="1"/>
    </row>
    <row r="894" ht="12.75" customHeight="1">
      <c r="P894" s="1"/>
    </row>
    <row r="895" ht="12.75" customHeight="1">
      <c r="P895" s="1"/>
    </row>
    <row r="896" ht="12.75" customHeight="1">
      <c r="P896" s="1"/>
    </row>
    <row r="897" ht="12.75" customHeight="1">
      <c r="P897" s="1"/>
    </row>
    <row r="898" ht="12.75" customHeight="1">
      <c r="P898" s="1"/>
    </row>
    <row r="899" ht="12.75" customHeight="1">
      <c r="P899" s="1"/>
    </row>
    <row r="900" ht="12.75" customHeight="1">
      <c r="P900" s="1"/>
    </row>
    <row r="901" ht="12.75" customHeight="1">
      <c r="P901" s="1"/>
    </row>
    <row r="902" ht="12.75" customHeight="1">
      <c r="P902" s="1"/>
    </row>
    <row r="903" ht="12.75" customHeight="1">
      <c r="P903" s="1"/>
    </row>
    <row r="904" ht="12.75" customHeight="1">
      <c r="P904" s="1"/>
    </row>
    <row r="905" ht="12.75" customHeight="1">
      <c r="P905" s="1"/>
    </row>
    <row r="906" ht="12.75" customHeight="1">
      <c r="P906" s="1"/>
    </row>
    <row r="907" ht="12.75" customHeight="1">
      <c r="P907" s="1"/>
    </row>
    <row r="908" ht="12.75" customHeight="1">
      <c r="P908" s="1"/>
    </row>
    <row r="909" ht="12.75" customHeight="1">
      <c r="P909" s="1"/>
    </row>
    <row r="910" ht="12.75" customHeight="1">
      <c r="P910" s="1"/>
    </row>
    <row r="911" ht="12.75" customHeight="1">
      <c r="P911" s="1"/>
    </row>
    <row r="912" ht="12.75" customHeight="1">
      <c r="P912" s="1"/>
    </row>
    <row r="913" ht="12.75" customHeight="1">
      <c r="P913" s="1"/>
    </row>
    <row r="914" ht="12.75" customHeight="1">
      <c r="P914" s="1"/>
    </row>
    <row r="915" ht="12.75" customHeight="1">
      <c r="P915" s="1"/>
    </row>
    <row r="916" ht="12.75" customHeight="1">
      <c r="P916" s="1"/>
    </row>
    <row r="917" ht="12.75" customHeight="1">
      <c r="P917" s="1"/>
    </row>
    <row r="918" ht="12.75" customHeight="1">
      <c r="P918" s="1"/>
    </row>
    <row r="919" ht="12.75" customHeight="1">
      <c r="P919" s="1"/>
    </row>
    <row r="920" ht="12.75" customHeight="1">
      <c r="P920" s="1"/>
    </row>
    <row r="921" ht="12.75" customHeight="1">
      <c r="P921" s="1"/>
    </row>
    <row r="922" ht="12.75" customHeight="1">
      <c r="P922" s="1"/>
    </row>
    <row r="923" ht="12.75" customHeight="1">
      <c r="P923" s="1"/>
    </row>
    <row r="924" ht="12.75" customHeight="1">
      <c r="P924" s="1"/>
    </row>
    <row r="925" ht="12.75" customHeight="1">
      <c r="P925" s="1"/>
    </row>
    <row r="926" ht="12.75" customHeight="1">
      <c r="P926" s="1"/>
    </row>
    <row r="927" ht="12.75" customHeight="1">
      <c r="P927" s="1"/>
    </row>
    <row r="928" ht="12.75" customHeight="1">
      <c r="P928" s="1"/>
    </row>
    <row r="929" ht="12.75" customHeight="1">
      <c r="P929" s="1"/>
    </row>
    <row r="930" ht="12.75" customHeight="1">
      <c r="P930" s="1"/>
    </row>
    <row r="931" ht="12.75" customHeight="1">
      <c r="P931" s="1"/>
    </row>
    <row r="932" ht="12.75" customHeight="1">
      <c r="P932" s="1"/>
    </row>
    <row r="933" ht="12.75" customHeight="1">
      <c r="P933" s="1"/>
    </row>
    <row r="934" ht="12.75" customHeight="1">
      <c r="P934" s="1"/>
    </row>
    <row r="935" ht="12.75" customHeight="1">
      <c r="P935" s="1"/>
    </row>
    <row r="936" ht="12.75" customHeight="1">
      <c r="P936" s="1"/>
    </row>
    <row r="937" ht="12.75" customHeight="1">
      <c r="P937" s="1"/>
    </row>
    <row r="938" ht="12.75" customHeight="1">
      <c r="P938" s="1"/>
    </row>
    <row r="939" ht="12.75" customHeight="1">
      <c r="P939" s="1"/>
    </row>
    <row r="940" ht="12.75" customHeight="1">
      <c r="P940" s="1"/>
    </row>
    <row r="941" ht="12.75" customHeight="1">
      <c r="P941" s="1"/>
    </row>
    <row r="942" ht="12.75" customHeight="1">
      <c r="P942" s="1"/>
    </row>
    <row r="943" ht="12.75" customHeight="1">
      <c r="P943" s="1"/>
    </row>
    <row r="944" ht="12.75" customHeight="1">
      <c r="P944" s="1"/>
    </row>
    <row r="945" ht="12.75" customHeight="1">
      <c r="P945" s="1"/>
    </row>
    <row r="946" ht="12.75" customHeight="1">
      <c r="P946" s="1"/>
    </row>
    <row r="947" ht="12.75" customHeight="1">
      <c r="P947" s="1"/>
    </row>
    <row r="948" ht="12.75" customHeight="1">
      <c r="P948" s="1"/>
    </row>
    <row r="949" ht="12.75" customHeight="1">
      <c r="P949" s="1"/>
    </row>
    <row r="950" ht="12.75" customHeight="1">
      <c r="P950" s="1"/>
    </row>
    <row r="951" ht="12.75" customHeight="1">
      <c r="P951" s="1"/>
    </row>
    <row r="952" ht="12.75" customHeight="1">
      <c r="P952" s="1"/>
    </row>
    <row r="953" ht="12.75" customHeight="1">
      <c r="P953" s="1"/>
    </row>
    <row r="954" ht="12.75" customHeight="1">
      <c r="P954" s="1"/>
    </row>
    <row r="955" ht="12.75" customHeight="1">
      <c r="P955" s="1"/>
    </row>
    <row r="956" ht="12.75" customHeight="1">
      <c r="P956" s="1"/>
    </row>
    <row r="957" ht="12.75" customHeight="1">
      <c r="P957" s="1"/>
    </row>
    <row r="958" ht="12.75" customHeight="1">
      <c r="P958" s="1"/>
    </row>
    <row r="959" ht="12.75" customHeight="1">
      <c r="P959" s="1"/>
    </row>
    <row r="960" ht="12.75" customHeight="1">
      <c r="P960" s="1"/>
    </row>
    <row r="961" ht="12.75" customHeight="1">
      <c r="P961" s="1"/>
    </row>
    <row r="962" ht="12.75" customHeight="1">
      <c r="P962" s="1"/>
    </row>
    <row r="963" ht="12.75" customHeight="1">
      <c r="P963" s="1"/>
    </row>
    <row r="964" ht="12.75" customHeight="1">
      <c r="P964" s="1"/>
    </row>
    <row r="965" ht="12.75" customHeight="1">
      <c r="P965" s="1"/>
    </row>
    <row r="966" ht="12.75" customHeight="1">
      <c r="P966" s="1"/>
    </row>
    <row r="967" ht="12.75" customHeight="1">
      <c r="P967" s="1"/>
    </row>
    <row r="968" ht="12.75" customHeight="1">
      <c r="P968" s="1"/>
    </row>
    <row r="969" ht="12.75" customHeight="1">
      <c r="P969" s="1"/>
    </row>
    <row r="970" ht="12.75" customHeight="1">
      <c r="P970" s="1"/>
    </row>
    <row r="971" ht="12.75" customHeight="1">
      <c r="P971" s="1"/>
    </row>
    <row r="972" ht="12.75" customHeight="1">
      <c r="P972" s="1"/>
    </row>
    <row r="973" ht="12.75" customHeight="1">
      <c r="P973" s="1"/>
    </row>
    <row r="974" ht="12.75" customHeight="1">
      <c r="P974" s="1"/>
    </row>
    <row r="975" ht="12.75" customHeight="1">
      <c r="P975" s="1"/>
    </row>
    <row r="976" ht="12.75" customHeight="1">
      <c r="P976" s="1"/>
    </row>
    <row r="977" ht="12.75" customHeight="1">
      <c r="P977" s="1"/>
    </row>
    <row r="978" ht="12.75" customHeight="1">
      <c r="P978" s="1"/>
    </row>
    <row r="979" ht="12.75" customHeight="1">
      <c r="P979" s="1"/>
    </row>
    <row r="980" ht="12.75" customHeight="1">
      <c r="P980" s="1"/>
    </row>
    <row r="981" ht="12.75" customHeight="1">
      <c r="P981" s="1"/>
    </row>
    <row r="982" ht="12.75" customHeight="1">
      <c r="P982" s="1"/>
    </row>
    <row r="983" ht="12.75" customHeight="1">
      <c r="P983" s="1"/>
    </row>
    <row r="984" ht="12.75" customHeight="1">
      <c r="P984" s="1"/>
    </row>
    <row r="985" ht="12.75" customHeight="1">
      <c r="P985" s="1"/>
    </row>
    <row r="986" ht="12.75" customHeight="1">
      <c r="P986" s="1"/>
    </row>
    <row r="987" ht="12.75" customHeight="1">
      <c r="P987" s="1"/>
    </row>
    <row r="988" ht="12.75" customHeight="1">
      <c r="P988" s="1"/>
    </row>
    <row r="989" ht="12.75" customHeight="1">
      <c r="P989" s="1"/>
    </row>
    <row r="990" ht="12.75" customHeight="1">
      <c r="P990" s="1"/>
    </row>
    <row r="991" ht="12.75" customHeight="1">
      <c r="P991" s="1"/>
    </row>
    <row r="992" ht="12.75" customHeight="1">
      <c r="P992" s="1"/>
    </row>
    <row r="993" ht="12.75" customHeight="1">
      <c r="P993" s="1"/>
    </row>
    <row r="994" ht="12.75" customHeight="1">
      <c r="P994" s="1"/>
    </row>
    <row r="995" ht="12.75" customHeight="1">
      <c r="P995" s="1"/>
    </row>
    <row r="996" ht="12.75" customHeight="1">
      <c r="P996" s="1"/>
    </row>
    <row r="997" ht="12.75" customHeight="1">
      <c r="P997" s="1"/>
    </row>
    <row r="998" ht="12.75" customHeight="1">
      <c r="P998" s="1"/>
    </row>
    <row r="999" ht="12.75" customHeight="1">
      <c r="P999" s="1"/>
    </row>
    <row r="1000" ht="12.75" customHeight="1">
      <c r="P1000" s="1"/>
    </row>
  </sheetData>
  <mergeCells count="10">
    <mergeCell ref="D5:G5"/>
    <mergeCell ref="H5:K5"/>
    <mergeCell ref="L5:N5"/>
    <mergeCell ref="A1:N1"/>
    <mergeCell ref="C2:G2"/>
    <mergeCell ref="A3:B3"/>
    <mergeCell ref="C3:D3"/>
    <mergeCell ref="F3:I3"/>
    <mergeCell ref="K3:L3"/>
    <mergeCell ref="B4:N4"/>
  </mergeCells>
  <printOptions/>
  <pageMargins bottom="0.275590551181102" footer="0.0" header="0.0" left="0.275590551181102" right="0.275590551181102" top="0.275590551181102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149" t="s">
        <v>104</v>
      </c>
    </row>
    <row r="2" ht="12.75" customHeight="1">
      <c r="A2" s="30" t="s">
        <v>44</v>
      </c>
      <c r="B2" s="223" t="s">
        <v>105</v>
      </c>
      <c r="C2" s="224" t="s">
        <v>106</v>
      </c>
    </row>
    <row r="3" ht="12.75" customHeight="1">
      <c r="A3" s="225">
        <v>30.0</v>
      </c>
      <c r="B3" s="223">
        <v>1.0</v>
      </c>
      <c r="C3" s="223">
        <v>1.0</v>
      </c>
    </row>
    <row r="4" ht="12.75" customHeight="1">
      <c r="A4" s="225">
        <v>31.0</v>
      </c>
      <c r="B4" s="223">
        <v>1.016</v>
      </c>
      <c r="C4" s="223">
        <v>1.016</v>
      </c>
    </row>
    <row r="5" ht="12.75" customHeight="1">
      <c r="A5" s="225">
        <v>32.0</v>
      </c>
      <c r="B5" s="223">
        <v>1.031</v>
      </c>
      <c r="C5" s="223">
        <v>1.017</v>
      </c>
    </row>
    <row r="6" ht="12.75" customHeight="1">
      <c r="A6" s="225">
        <v>33.0</v>
      </c>
      <c r="B6" s="223">
        <v>1.046</v>
      </c>
      <c r="C6" s="223">
        <v>1.046</v>
      </c>
    </row>
    <row r="7" ht="12.75" customHeight="1">
      <c r="A7" s="225">
        <v>34.0</v>
      </c>
      <c r="B7" s="223">
        <v>1.059</v>
      </c>
      <c r="C7" s="223">
        <v>1.059</v>
      </c>
    </row>
    <row r="8" ht="12.75" customHeight="1">
      <c r="A8" s="225">
        <v>35.0</v>
      </c>
      <c r="B8" s="223">
        <v>1.072</v>
      </c>
      <c r="C8" s="223">
        <v>1.072</v>
      </c>
    </row>
    <row r="9" ht="12.75" customHeight="1">
      <c r="A9" s="225">
        <v>36.0</v>
      </c>
      <c r="B9" s="223">
        <v>1.083</v>
      </c>
      <c r="C9" s="223">
        <v>1.084</v>
      </c>
    </row>
    <row r="10" ht="12.75" customHeight="1">
      <c r="A10" s="225">
        <v>37.0</v>
      </c>
      <c r="B10" s="223">
        <v>1.096</v>
      </c>
      <c r="C10" s="223">
        <v>1.097</v>
      </c>
    </row>
    <row r="11" ht="12.75" customHeight="1">
      <c r="A11" s="225">
        <v>38.0</v>
      </c>
      <c r="B11" s="223">
        <v>1.109</v>
      </c>
      <c r="C11" s="223">
        <v>1.11</v>
      </c>
    </row>
    <row r="12" ht="12.75" customHeight="1">
      <c r="A12" s="225">
        <v>39.0</v>
      </c>
      <c r="B12" s="223">
        <v>1.122</v>
      </c>
      <c r="C12" s="223">
        <v>1.124</v>
      </c>
    </row>
    <row r="13" ht="12.75" customHeight="1">
      <c r="A13" s="225">
        <v>40.0</v>
      </c>
      <c r="B13" s="223">
        <v>1.135</v>
      </c>
      <c r="C13" s="223">
        <v>1.138</v>
      </c>
    </row>
    <row r="14" ht="12.75" customHeight="1">
      <c r="A14" s="225">
        <v>41.0</v>
      </c>
      <c r="B14" s="223">
        <v>1.149</v>
      </c>
      <c r="C14" s="223">
        <v>1.153</v>
      </c>
    </row>
    <row r="15" ht="12.75" customHeight="1">
      <c r="A15" s="225">
        <v>42.0</v>
      </c>
      <c r="B15" s="223">
        <v>1.162</v>
      </c>
      <c r="C15" s="223">
        <v>1.17</v>
      </c>
    </row>
    <row r="16" ht="12.75" customHeight="1">
      <c r="A16" s="225">
        <v>43.0</v>
      </c>
      <c r="B16" s="223">
        <v>1.176</v>
      </c>
      <c r="C16" s="223">
        <v>1.187</v>
      </c>
    </row>
    <row r="17" ht="12.75" customHeight="1">
      <c r="A17" s="225">
        <v>44.0</v>
      </c>
      <c r="B17" s="223">
        <v>1.189</v>
      </c>
      <c r="C17" s="223">
        <v>1.205</v>
      </c>
    </row>
    <row r="18" ht="12.75" customHeight="1">
      <c r="A18" s="225">
        <v>45.0</v>
      </c>
      <c r="B18" s="223">
        <v>1.203</v>
      </c>
      <c r="C18" s="223">
        <v>1.223</v>
      </c>
    </row>
    <row r="19" ht="12.75" customHeight="1">
      <c r="A19" s="225">
        <v>46.0</v>
      </c>
      <c r="B19" s="223">
        <v>1.218</v>
      </c>
      <c r="C19" s="223">
        <v>1.244</v>
      </c>
    </row>
    <row r="20" ht="12.75" customHeight="1">
      <c r="A20" s="225">
        <v>47.0</v>
      </c>
      <c r="B20" s="223">
        <v>1.233</v>
      </c>
      <c r="C20" s="223">
        <v>1.265</v>
      </c>
    </row>
    <row r="21" ht="12.75" customHeight="1">
      <c r="A21" s="225">
        <v>48.0</v>
      </c>
      <c r="B21" s="223">
        <v>1.248</v>
      </c>
      <c r="C21" s="223">
        <v>1.288</v>
      </c>
    </row>
    <row r="22" ht="12.75" customHeight="1">
      <c r="A22" s="225">
        <v>49.0</v>
      </c>
      <c r="B22" s="223">
        <v>1.263</v>
      </c>
      <c r="C22" s="223">
        <v>1.313</v>
      </c>
    </row>
    <row r="23" ht="12.75" customHeight="1">
      <c r="A23" s="225">
        <v>50.0</v>
      </c>
      <c r="B23" s="223">
        <v>1.279</v>
      </c>
      <c r="C23" s="223">
        <v>1.34</v>
      </c>
    </row>
    <row r="24" ht="12.75" customHeight="1">
      <c r="A24" s="225">
        <v>51.0</v>
      </c>
      <c r="B24" s="223">
        <v>1.297</v>
      </c>
      <c r="C24" s="223">
        <v>1.369</v>
      </c>
    </row>
    <row r="25" ht="12.75" customHeight="1">
      <c r="A25" s="225">
        <v>52.0</v>
      </c>
      <c r="B25" s="223">
        <v>1.316</v>
      </c>
      <c r="C25" s="223">
        <v>1.401</v>
      </c>
    </row>
    <row r="26" ht="12.75" customHeight="1">
      <c r="A26" s="225">
        <v>53.0</v>
      </c>
      <c r="B26" s="223">
        <v>1.338</v>
      </c>
      <c r="C26" s="223">
        <v>1.435</v>
      </c>
    </row>
    <row r="27" ht="12.75" customHeight="1">
      <c r="A27" s="225">
        <v>54.0</v>
      </c>
      <c r="B27" s="223">
        <v>1.361</v>
      </c>
      <c r="C27" s="223">
        <v>1.47</v>
      </c>
    </row>
    <row r="28" ht="12.75" customHeight="1">
      <c r="A28" s="225">
        <v>55.0</v>
      </c>
      <c r="B28" s="223">
        <v>1.385</v>
      </c>
      <c r="C28" s="223">
        <v>1.507</v>
      </c>
    </row>
    <row r="29" ht="12.75" customHeight="1">
      <c r="A29" s="225">
        <v>56.0</v>
      </c>
      <c r="B29" s="223">
        <v>1.411</v>
      </c>
      <c r="C29" s="226">
        <v>1.545</v>
      </c>
    </row>
    <row r="30" ht="12.75" customHeight="1">
      <c r="A30" s="225">
        <v>57.0</v>
      </c>
      <c r="B30" s="223">
        <v>1.437</v>
      </c>
      <c r="C30" s="227">
        <v>1.585</v>
      </c>
    </row>
    <row r="31" ht="12.75" customHeight="1">
      <c r="A31" s="225">
        <v>58.0</v>
      </c>
      <c r="B31" s="223">
        <v>1.462</v>
      </c>
      <c r="C31" s="226">
        <v>1.625</v>
      </c>
    </row>
    <row r="32" ht="12.75" customHeight="1">
      <c r="A32" s="225">
        <v>59.0</v>
      </c>
      <c r="B32" s="223">
        <v>1.488</v>
      </c>
      <c r="C32" s="227">
        <v>1.665</v>
      </c>
    </row>
    <row r="33" ht="12.75" customHeight="1">
      <c r="A33" s="225">
        <v>60.0</v>
      </c>
      <c r="B33" s="223">
        <v>1.514</v>
      </c>
      <c r="C33" s="226">
        <v>1.705</v>
      </c>
    </row>
    <row r="34" ht="12.75" customHeight="1">
      <c r="A34" s="225">
        <v>61.0</v>
      </c>
      <c r="B34" s="223">
        <v>1.541</v>
      </c>
      <c r="C34" s="227">
        <v>1.744</v>
      </c>
    </row>
    <row r="35" ht="12.75" customHeight="1">
      <c r="A35" s="225">
        <v>62.0</v>
      </c>
      <c r="B35" s="223">
        <v>1.568</v>
      </c>
      <c r="C35" s="226">
        <v>1.778</v>
      </c>
    </row>
    <row r="36" ht="12.75" customHeight="1">
      <c r="A36" s="225">
        <v>63.0</v>
      </c>
      <c r="B36" s="223">
        <v>1.598</v>
      </c>
      <c r="C36" s="227">
        <v>1.808</v>
      </c>
    </row>
    <row r="37" ht="12.75" customHeight="1">
      <c r="A37" s="225">
        <v>64.0</v>
      </c>
      <c r="B37" s="223">
        <v>1.629</v>
      </c>
      <c r="C37" s="226">
        <v>1.839</v>
      </c>
    </row>
    <row r="38" ht="12.75" customHeight="1">
      <c r="A38" s="225">
        <v>65.0</v>
      </c>
      <c r="B38" s="223">
        <v>1.663</v>
      </c>
      <c r="C38" s="227">
        <v>1.873</v>
      </c>
    </row>
    <row r="39" ht="12.75" customHeight="1">
      <c r="A39" s="225">
        <v>66.0</v>
      </c>
      <c r="B39" s="223">
        <v>1.699</v>
      </c>
      <c r="C39" s="226">
        <v>1.909</v>
      </c>
    </row>
    <row r="40" ht="12.75" customHeight="1">
      <c r="A40" s="225">
        <v>67.0</v>
      </c>
      <c r="B40" s="223">
        <v>1.738</v>
      </c>
      <c r="C40" s="227">
        <v>1.948</v>
      </c>
    </row>
    <row r="41" ht="12.75" customHeight="1">
      <c r="A41" s="225">
        <v>68.0</v>
      </c>
      <c r="B41" s="223">
        <v>1.779</v>
      </c>
      <c r="C41" s="226">
        <v>1.989</v>
      </c>
    </row>
    <row r="42" ht="12.75" customHeight="1">
      <c r="A42" s="225">
        <v>69.0</v>
      </c>
      <c r="B42" s="223">
        <v>1.823</v>
      </c>
      <c r="C42" s="227">
        <v>2.033</v>
      </c>
    </row>
    <row r="43" ht="12.75" customHeight="1">
      <c r="A43" s="225">
        <v>70.0</v>
      </c>
      <c r="B43" s="223">
        <v>1.867</v>
      </c>
      <c r="C43" s="226">
        <v>2.077</v>
      </c>
    </row>
    <row r="44" ht="12.75" customHeight="1">
      <c r="A44" s="225">
        <v>71.0</v>
      </c>
      <c r="B44" s="223">
        <v>1.91</v>
      </c>
      <c r="C44" s="227">
        <v>2.12</v>
      </c>
    </row>
    <row r="45" ht="12.75" customHeight="1">
      <c r="A45" s="225">
        <v>72.0</v>
      </c>
      <c r="B45" s="223">
        <v>1.953</v>
      </c>
      <c r="C45" s="226">
        <v>2.163</v>
      </c>
    </row>
    <row r="46" ht="12.75" customHeight="1">
      <c r="A46" s="225">
        <v>73.0</v>
      </c>
      <c r="B46" s="223">
        <v>2.004</v>
      </c>
      <c r="C46" s="227">
        <v>2.214</v>
      </c>
    </row>
    <row r="47" ht="12.75" customHeight="1">
      <c r="A47" s="225">
        <v>74.0</v>
      </c>
      <c r="B47" s="223">
        <v>2.06</v>
      </c>
      <c r="C47" s="226">
        <v>2.27</v>
      </c>
    </row>
    <row r="48" ht="12.75" customHeight="1">
      <c r="A48" s="225">
        <v>75.0</v>
      </c>
      <c r="B48" s="223">
        <v>2.117</v>
      </c>
      <c r="C48" s="227">
        <v>2.327</v>
      </c>
    </row>
    <row r="49" ht="12.75" customHeight="1">
      <c r="A49" s="225">
        <v>76.0</v>
      </c>
      <c r="B49" s="223">
        <v>2.181</v>
      </c>
      <c r="C49" s="226">
        <v>2.391</v>
      </c>
    </row>
    <row r="50" ht="12.75" customHeight="1">
      <c r="A50" s="225">
        <v>77.0</v>
      </c>
      <c r="B50" s="223">
        <v>2.255</v>
      </c>
      <c r="C50" s="227">
        <v>2.465</v>
      </c>
    </row>
    <row r="51" ht="12.75" customHeight="1">
      <c r="A51" s="225">
        <v>78.0</v>
      </c>
      <c r="B51" s="223">
        <v>2.336</v>
      </c>
      <c r="C51" s="226">
        <v>2.546</v>
      </c>
    </row>
    <row r="52" ht="12.75" customHeight="1">
      <c r="A52" s="225">
        <v>79.0</v>
      </c>
      <c r="B52" s="223">
        <v>2.419</v>
      </c>
      <c r="C52" s="227">
        <v>2.629</v>
      </c>
    </row>
    <row r="53" ht="12.75" customHeight="1">
      <c r="A53" s="225">
        <v>80.0</v>
      </c>
      <c r="B53" s="223">
        <v>2.504</v>
      </c>
      <c r="C53" s="226">
        <v>2.714</v>
      </c>
    </row>
    <row r="54" ht="12.75" customHeight="1">
      <c r="A54" s="225">
        <v>81.0</v>
      </c>
      <c r="B54" s="223">
        <v>2.597</v>
      </c>
      <c r="C54" s="228"/>
    </row>
    <row r="55" ht="12.75" customHeight="1">
      <c r="A55" s="225">
        <v>82.0</v>
      </c>
      <c r="B55" s="223">
        <v>2.702</v>
      </c>
      <c r="C55" s="228"/>
    </row>
    <row r="56" ht="12.75" customHeight="1">
      <c r="A56" s="225">
        <v>83.0</v>
      </c>
      <c r="B56" s="223">
        <v>2.831</v>
      </c>
      <c r="C56" s="228"/>
    </row>
    <row r="57" ht="12.75" customHeight="1">
      <c r="A57" s="225">
        <v>84.0</v>
      </c>
      <c r="B57" s="223">
        <v>2.981</v>
      </c>
      <c r="C57" s="228"/>
    </row>
    <row r="58" ht="12.75" customHeight="1">
      <c r="A58" s="225">
        <v>85.0</v>
      </c>
      <c r="B58" s="223">
        <v>3.153</v>
      </c>
      <c r="C58" s="228"/>
    </row>
    <row r="59" ht="12.75" customHeight="1">
      <c r="A59" s="225">
        <v>86.0</v>
      </c>
      <c r="B59" s="223">
        <v>3.352</v>
      </c>
      <c r="C59" s="228"/>
    </row>
    <row r="60" ht="12.75" customHeight="1">
      <c r="A60" s="225">
        <v>87.0</v>
      </c>
      <c r="B60" s="223">
        <v>3.58</v>
      </c>
      <c r="C60" s="228"/>
    </row>
    <row r="61" ht="12.75" customHeight="1">
      <c r="A61" s="225">
        <v>88.0</v>
      </c>
      <c r="B61" s="223">
        <v>3.842</v>
      </c>
      <c r="C61" s="228"/>
    </row>
    <row r="62" ht="12.75" customHeight="1">
      <c r="A62" s="225">
        <v>89.0</v>
      </c>
      <c r="B62" s="223">
        <v>4.145</v>
      </c>
      <c r="C62" s="228"/>
    </row>
    <row r="63" ht="12.75" customHeight="1">
      <c r="A63" s="225">
        <v>90.0</v>
      </c>
      <c r="B63" s="223">
        <v>4.493</v>
      </c>
      <c r="C63" s="228"/>
    </row>
    <row r="64" ht="12.75" customHeight="1">
      <c r="B64" s="229"/>
    </row>
    <row r="65" ht="12.75" customHeight="1">
      <c r="B65" s="229"/>
    </row>
    <row r="66" ht="12.75" customHeight="1">
      <c r="B66" s="229"/>
    </row>
    <row r="67" ht="12.75" customHeight="1">
      <c r="B67" s="229"/>
    </row>
    <row r="68" ht="12.75" customHeight="1">
      <c r="B68" s="229"/>
    </row>
    <row r="69" ht="12.75" customHeight="1">
      <c r="B69" s="229"/>
    </row>
    <row r="70" ht="12.75" customHeight="1">
      <c r="B70" s="229"/>
    </row>
    <row r="71" ht="12.75" customHeight="1">
      <c r="B71" s="229"/>
    </row>
    <row r="72" ht="12.75" customHeight="1">
      <c r="B72" s="229"/>
    </row>
    <row r="73" ht="12.75" customHeight="1">
      <c r="B73" s="229"/>
    </row>
    <row r="74" ht="12.75" customHeight="1">
      <c r="B74" s="229"/>
    </row>
    <row r="75" ht="12.75" customHeight="1">
      <c r="B75" s="229"/>
    </row>
    <row r="76" ht="12.75" customHeight="1">
      <c r="B76" s="229"/>
    </row>
    <row r="77" ht="12.75" customHeight="1">
      <c r="B77" s="229"/>
    </row>
    <row r="78" ht="12.75" customHeight="1">
      <c r="B78" s="229"/>
    </row>
    <row r="79" ht="12.75" customHeight="1">
      <c r="B79" s="229"/>
    </row>
    <row r="80" ht="12.75" customHeight="1">
      <c r="B80" s="229"/>
    </row>
    <row r="81" ht="12.75" customHeight="1">
      <c r="B81" s="229"/>
    </row>
    <row r="82" ht="12.75" customHeight="1">
      <c r="B82" s="229"/>
    </row>
    <row r="83" ht="12.75" customHeight="1">
      <c r="B83" s="229"/>
    </row>
    <row r="84" ht="12.75" customHeight="1">
      <c r="B84" s="229"/>
    </row>
    <row r="85" ht="12.75" customHeight="1">
      <c r="B85" s="229"/>
    </row>
    <row r="86" ht="12.75" customHeight="1">
      <c r="B86" s="229"/>
    </row>
    <row r="87" ht="12.75" customHeight="1">
      <c r="B87" s="229"/>
    </row>
    <row r="88" ht="12.75" customHeight="1">
      <c r="B88" s="229"/>
    </row>
    <row r="89" ht="12.75" customHeight="1">
      <c r="B89" s="229"/>
    </row>
    <row r="90" ht="12.75" customHeight="1">
      <c r="B90" s="229"/>
    </row>
    <row r="91" ht="12.75" customHeight="1">
      <c r="B91" s="229"/>
    </row>
    <row r="92" ht="12.75" customHeight="1">
      <c r="B92" s="229"/>
    </row>
    <row r="93" ht="12.75" customHeight="1">
      <c r="B93" s="229"/>
    </row>
    <row r="94" ht="12.75" customHeight="1">
      <c r="B94" s="229"/>
    </row>
    <row r="95" ht="12.75" customHeight="1">
      <c r="B95" s="229"/>
    </row>
    <row r="96" ht="12.75" customHeight="1">
      <c r="B96" s="229"/>
    </row>
    <row r="97" ht="12.75" customHeight="1">
      <c r="B97" s="229"/>
    </row>
    <row r="98" ht="12.75" customHeight="1">
      <c r="B98" s="229"/>
    </row>
    <row r="99" ht="12.75" customHeight="1">
      <c r="B99" s="229"/>
    </row>
    <row r="100" ht="12.75" customHeight="1">
      <c r="B100" s="229"/>
    </row>
    <row r="101" ht="12.75" customHeight="1">
      <c r="B101" s="229"/>
    </row>
    <row r="102" ht="12.75" customHeight="1">
      <c r="B102" s="229"/>
    </row>
    <row r="103" ht="12.75" customHeight="1">
      <c r="B103" s="229"/>
    </row>
    <row r="104" ht="12.75" customHeight="1">
      <c r="B104" s="229"/>
    </row>
    <row r="105" ht="12.75" customHeight="1">
      <c r="B105" s="229"/>
    </row>
    <row r="106" ht="12.75" customHeight="1">
      <c r="B106" s="229"/>
    </row>
    <row r="107" ht="12.75" customHeight="1">
      <c r="B107" s="229"/>
    </row>
    <row r="108" ht="12.75" customHeight="1">
      <c r="B108" s="229"/>
    </row>
    <row r="109" ht="12.75" customHeight="1">
      <c r="B109" s="229"/>
    </row>
    <row r="110" ht="12.75" customHeight="1">
      <c r="B110" s="229"/>
    </row>
    <row r="111" ht="12.75" customHeight="1">
      <c r="B111" s="229"/>
    </row>
    <row r="112" ht="12.75" customHeight="1">
      <c r="B112" s="229"/>
    </row>
    <row r="113" ht="12.75" customHeight="1">
      <c r="B113" s="229"/>
    </row>
    <row r="114" ht="12.75" customHeight="1">
      <c r="B114" s="229"/>
    </row>
    <row r="115" ht="12.75" customHeight="1">
      <c r="B115" s="229"/>
    </row>
    <row r="116" ht="12.75" customHeight="1">
      <c r="B116" s="229"/>
    </row>
    <row r="117" ht="12.75" customHeight="1">
      <c r="B117" s="229"/>
    </row>
    <row r="118" ht="12.75" customHeight="1">
      <c r="B118" s="229"/>
    </row>
    <row r="119" ht="12.75" customHeight="1">
      <c r="B119" s="229"/>
    </row>
    <row r="120" ht="12.75" customHeight="1">
      <c r="B120" s="229"/>
    </row>
    <row r="121" ht="12.75" customHeight="1">
      <c r="B121" s="229"/>
    </row>
    <row r="122" ht="12.75" customHeight="1">
      <c r="B122" s="229"/>
    </row>
    <row r="123" ht="12.75" customHeight="1">
      <c r="B123" s="229"/>
    </row>
    <row r="124" ht="12.75" customHeight="1">
      <c r="B124" s="229"/>
    </row>
    <row r="125" ht="12.75" customHeight="1">
      <c r="B125" s="229"/>
    </row>
    <row r="126" ht="12.75" customHeight="1">
      <c r="B126" s="229"/>
    </row>
    <row r="127" ht="12.75" customHeight="1">
      <c r="B127" s="229"/>
    </row>
    <row r="128" ht="12.75" customHeight="1">
      <c r="B128" s="229"/>
    </row>
    <row r="129" ht="12.75" customHeight="1">
      <c r="B129" s="229"/>
    </row>
    <row r="130" ht="12.75" customHeight="1">
      <c r="B130" s="229"/>
    </row>
    <row r="131" ht="12.75" customHeight="1">
      <c r="B131" s="229"/>
    </row>
    <row r="132" ht="12.75" customHeight="1">
      <c r="B132" s="229"/>
    </row>
    <row r="133" ht="12.75" customHeight="1">
      <c r="B133" s="229"/>
    </row>
    <row r="134" ht="12.75" customHeight="1">
      <c r="B134" s="229"/>
    </row>
    <row r="135" ht="12.75" customHeight="1">
      <c r="B135" s="229"/>
    </row>
    <row r="136" ht="12.75" customHeight="1">
      <c r="B136" s="229"/>
    </row>
    <row r="137" ht="12.75" customHeight="1">
      <c r="B137" s="229"/>
    </row>
    <row r="138" ht="12.75" customHeight="1">
      <c r="B138" s="229"/>
    </row>
    <row r="139" ht="12.75" customHeight="1">
      <c r="B139" s="229"/>
    </row>
    <row r="140" ht="12.75" customHeight="1">
      <c r="B140" s="229"/>
    </row>
    <row r="141" ht="12.75" customHeight="1">
      <c r="B141" s="229"/>
    </row>
    <row r="142" ht="12.75" customHeight="1">
      <c r="B142" s="229"/>
    </row>
    <row r="143" ht="12.75" customHeight="1">
      <c r="B143" s="229"/>
    </row>
    <row r="144" ht="12.75" customHeight="1">
      <c r="B144" s="229"/>
    </row>
    <row r="145" ht="12.75" customHeight="1">
      <c r="B145" s="229"/>
    </row>
    <row r="146" ht="12.75" customHeight="1">
      <c r="B146" s="229"/>
    </row>
    <row r="147" ht="12.75" customHeight="1">
      <c r="B147" s="229"/>
    </row>
    <row r="148" ht="12.75" customHeight="1">
      <c r="B148" s="229"/>
    </row>
    <row r="149" ht="12.75" customHeight="1">
      <c r="B149" s="229"/>
    </row>
    <row r="150" ht="12.75" customHeight="1">
      <c r="B150" s="229"/>
    </row>
    <row r="151" ht="12.75" customHeight="1">
      <c r="B151" s="229"/>
    </row>
    <row r="152" ht="12.75" customHeight="1">
      <c r="B152" s="229"/>
    </row>
    <row r="153" ht="12.75" customHeight="1">
      <c r="B153" s="229"/>
    </row>
    <row r="154" ht="12.75" customHeight="1">
      <c r="B154" s="229"/>
    </row>
    <row r="155" ht="12.75" customHeight="1">
      <c r="B155" s="229"/>
    </row>
    <row r="156" ht="12.75" customHeight="1">
      <c r="B156" s="229"/>
    </row>
    <row r="157" ht="12.75" customHeight="1">
      <c r="B157" s="229"/>
    </row>
    <row r="158" ht="12.75" customHeight="1">
      <c r="B158" s="229"/>
    </row>
    <row r="159" ht="12.75" customHeight="1">
      <c r="B159" s="229"/>
    </row>
    <row r="160" ht="12.75" customHeight="1">
      <c r="B160" s="229"/>
    </row>
    <row r="161" ht="12.75" customHeight="1">
      <c r="B161" s="229"/>
    </row>
    <row r="162" ht="12.75" customHeight="1">
      <c r="B162" s="229"/>
    </row>
    <row r="163" ht="12.75" customHeight="1">
      <c r="B163" s="229"/>
    </row>
    <row r="164" ht="12.75" customHeight="1">
      <c r="B164" s="229"/>
    </row>
    <row r="165" ht="12.75" customHeight="1">
      <c r="B165" s="229"/>
    </row>
    <row r="166" ht="12.75" customHeight="1">
      <c r="B166" s="229"/>
    </row>
    <row r="167" ht="12.75" customHeight="1">
      <c r="B167" s="229"/>
    </row>
    <row r="168" ht="12.75" customHeight="1">
      <c r="B168" s="229"/>
    </row>
    <row r="169" ht="12.75" customHeight="1">
      <c r="B169" s="229"/>
    </row>
    <row r="170" ht="12.75" customHeight="1">
      <c r="B170" s="229"/>
    </row>
    <row r="171" ht="12.75" customHeight="1">
      <c r="B171" s="229"/>
    </row>
    <row r="172" ht="12.75" customHeight="1">
      <c r="B172" s="229"/>
    </row>
    <row r="173" ht="12.75" customHeight="1">
      <c r="B173" s="229"/>
    </row>
    <row r="174" ht="12.75" customHeight="1">
      <c r="B174" s="229"/>
    </row>
    <row r="175" ht="12.75" customHeight="1">
      <c r="B175" s="229"/>
    </row>
    <row r="176" ht="12.75" customHeight="1">
      <c r="B176" s="229"/>
    </row>
    <row r="177" ht="12.75" customHeight="1">
      <c r="B177" s="229"/>
    </row>
    <row r="178" ht="12.75" customHeight="1">
      <c r="B178" s="229"/>
    </row>
    <row r="179" ht="12.75" customHeight="1">
      <c r="B179" s="229"/>
    </row>
    <row r="180" ht="12.75" customHeight="1">
      <c r="B180" s="229"/>
    </row>
    <row r="181" ht="12.75" customHeight="1">
      <c r="B181" s="229"/>
    </row>
    <row r="182" ht="12.75" customHeight="1">
      <c r="B182" s="229"/>
    </row>
    <row r="183" ht="12.75" customHeight="1">
      <c r="B183" s="229"/>
    </row>
    <row r="184" ht="12.75" customHeight="1">
      <c r="B184" s="229"/>
    </row>
    <row r="185" ht="12.75" customHeight="1">
      <c r="B185" s="229"/>
    </row>
    <row r="186" ht="12.75" customHeight="1">
      <c r="B186" s="229"/>
    </row>
    <row r="187" ht="12.75" customHeight="1">
      <c r="B187" s="229"/>
    </row>
    <row r="188" ht="12.75" customHeight="1">
      <c r="B188" s="229"/>
    </row>
    <row r="189" ht="12.75" customHeight="1">
      <c r="B189" s="229"/>
    </row>
    <row r="190" ht="12.75" customHeight="1">
      <c r="B190" s="229"/>
    </row>
    <row r="191" ht="12.75" customHeight="1">
      <c r="B191" s="229"/>
    </row>
    <row r="192" ht="12.75" customHeight="1">
      <c r="B192" s="229"/>
    </row>
    <row r="193" ht="12.75" customHeight="1">
      <c r="B193" s="229"/>
    </row>
    <row r="194" ht="12.75" customHeight="1">
      <c r="B194" s="229"/>
    </row>
    <row r="195" ht="12.75" customHeight="1">
      <c r="B195" s="229"/>
    </row>
    <row r="196" ht="12.75" customHeight="1">
      <c r="B196" s="229"/>
    </row>
    <row r="197" ht="12.75" customHeight="1">
      <c r="B197" s="229"/>
    </row>
    <row r="198" ht="12.75" customHeight="1">
      <c r="B198" s="229"/>
    </row>
    <row r="199" ht="12.75" customHeight="1">
      <c r="B199" s="229"/>
    </row>
    <row r="200" ht="12.75" customHeight="1">
      <c r="B200" s="229"/>
    </row>
    <row r="201" ht="12.75" customHeight="1">
      <c r="B201" s="229"/>
    </row>
    <row r="202" ht="12.75" customHeight="1">
      <c r="B202" s="229"/>
    </row>
    <row r="203" ht="12.75" customHeight="1">
      <c r="B203" s="229"/>
    </row>
    <row r="204" ht="12.75" customHeight="1">
      <c r="B204" s="229"/>
    </row>
    <row r="205" ht="12.75" customHeight="1">
      <c r="B205" s="229"/>
    </row>
    <row r="206" ht="12.75" customHeight="1">
      <c r="B206" s="229"/>
    </row>
    <row r="207" ht="12.75" customHeight="1">
      <c r="B207" s="229"/>
    </row>
    <row r="208" ht="12.75" customHeight="1">
      <c r="B208" s="229"/>
    </row>
    <row r="209" ht="12.75" customHeight="1">
      <c r="B209" s="229"/>
    </row>
    <row r="210" ht="12.75" customHeight="1">
      <c r="B210" s="229"/>
    </row>
    <row r="211" ht="12.75" customHeight="1">
      <c r="B211" s="229"/>
    </row>
    <row r="212" ht="12.75" customHeight="1">
      <c r="B212" s="229"/>
    </row>
    <row r="213" ht="12.75" customHeight="1">
      <c r="B213" s="229"/>
    </row>
    <row r="214" ht="12.75" customHeight="1">
      <c r="B214" s="229"/>
    </row>
    <row r="215" ht="12.75" customHeight="1">
      <c r="B215" s="229"/>
    </row>
    <row r="216" ht="12.75" customHeight="1">
      <c r="B216" s="229"/>
    </row>
    <row r="217" ht="12.75" customHeight="1">
      <c r="B217" s="229"/>
    </row>
    <row r="218" ht="12.75" customHeight="1">
      <c r="B218" s="229"/>
    </row>
    <row r="219" ht="12.75" customHeight="1">
      <c r="B219" s="229"/>
    </row>
    <row r="220" ht="12.75" customHeight="1">
      <c r="B220" s="229"/>
    </row>
    <row r="221" ht="12.75" customHeight="1">
      <c r="B221" s="229"/>
    </row>
    <row r="222" ht="12.75" customHeight="1">
      <c r="B222" s="229"/>
    </row>
    <row r="223" ht="12.75" customHeight="1">
      <c r="B223" s="229"/>
    </row>
    <row r="224" ht="12.75" customHeight="1">
      <c r="B224" s="229"/>
    </row>
    <row r="225" ht="12.75" customHeight="1">
      <c r="B225" s="229"/>
    </row>
    <row r="226" ht="12.75" customHeight="1">
      <c r="B226" s="229"/>
    </row>
    <row r="227" ht="12.75" customHeight="1">
      <c r="B227" s="229"/>
    </row>
    <row r="228" ht="12.75" customHeight="1">
      <c r="B228" s="229"/>
    </row>
    <row r="229" ht="12.75" customHeight="1">
      <c r="B229" s="229"/>
    </row>
    <row r="230" ht="12.75" customHeight="1">
      <c r="B230" s="229"/>
    </row>
    <row r="231" ht="12.75" customHeight="1">
      <c r="B231" s="229"/>
    </row>
    <row r="232" ht="12.75" customHeight="1">
      <c r="B232" s="229"/>
    </row>
    <row r="233" ht="12.75" customHeight="1">
      <c r="B233" s="229"/>
    </row>
    <row r="234" ht="12.75" customHeight="1">
      <c r="B234" s="229"/>
    </row>
    <row r="235" ht="12.75" customHeight="1">
      <c r="B235" s="229"/>
    </row>
    <row r="236" ht="12.75" customHeight="1">
      <c r="B236" s="229"/>
    </row>
    <row r="237" ht="12.75" customHeight="1">
      <c r="B237" s="229"/>
    </row>
    <row r="238" ht="12.75" customHeight="1">
      <c r="B238" s="229"/>
    </row>
    <row r="239" ht="12.75" customHeight="1">
      <c r="B239" s="229"/>
    </row>
    <row r="240" ht="12.75" customHeight="1">
      <c r="B240" s="229"/>
    </row>
    <row r="241" ht="12.75" customHeight="1">
      <c r="B241" s="229"/>
    </row>
    <row r="242" ht="12.75" customHeight="1">
      <c r="B242" s="229"/>
    </row>
    <row r="243" ht="12.75" customHeight="1">
      <c r="B243" s="229"/>
    </row>
    <row r="244" ht="12.75" customHeight="1">
      <c r="B244" s="229"/>
    </row>
    <row r="245" ht="12.75" customHeight="1">
      <c r="B245" s="229"/>
    </row>
    <row r="246" ht="12.75" customHeight="1">
      <c r="B246" s="229"/>
    </row>
    <row r="247" ht="12.75" customHeight="1">
      <c r="B247" s="229"/>
    </row>
    <row r="248" ht="12.75" customHeight="1">
      <c r="B248" s="229"/>
    </row>
    <row r="249" ht="12.75" customHeight="1">
      <c r="B249" s="229"/>
    </row>
    <row r="250" ht="12.75" customHeight="1">
      <c r="B250" s="229"/>
    </row>
    <row r="251" ht="12.75" customHeight="1">
      <c r="B251" s="229"/>
    </row>
    <row r="252" ht="12.75" customHeight="1">
      <c r="B252" s="229"/>
    </row>
    <row r="253" ht="12.75" customHeight="1">
      <c r="B253" s="229"/>
    </row>
    <row r="254" ht="12.75" customHeight="1">
      <c r="B254" s="229"/>
    </row>
    <row r="255" ht="12.75" customHeight="1">
      <c r="B255" s="229"/>
    </row>
    <row r="256" ht="12.75" customHeight="1">
      <c r="B256" s="229"/>
    </row>
    <row r="257" ht="12.75" customHeight="1">
      <c r="B257" s="229"/>
    </row>
    <row r="258" ht="12.75" customHeight="1">
      <c r="B258" s="229"/>
    </row>
    <row r="259" ht="12.75" customHeight="1">
      <c r="B259" s="229"/>
    </row>
    <row r="260" ht="12.75" customHeight="1">
      <c r="B260" s="229"/>
    </row>
    <row r="261" ht="12.75" customHeight="1">
      <c r="B261" s="229"/>
    </row>
    <row r="262" ht="12.75" customHeight="1">
      <c r="B262" s="229"/>
    </row>
    <row r="263" ht="12.75" customHeight="1">
      <c r="B263" s="229"/>
    </row>
    <row r="264" ht="12.75" customHeight="1">
      <c r="B264" s="229"/>
    </row>
    <row r="265" ht="12.75" customHeight="1">
      <c r="B265" s="229"/>
    </row>
    <row r="266" ht="12.75" customHeight="1">
      <c r="B266" s="229"/>
    </row>
    <row r="267" ht="12.75" customHeight="1">
      <c r="B267" s="229"/>
    </row>
    <row r="268" ht="12.75" customHeight="1">
      <c r="B268" s="229"/>
    </row>
    <row r="269" ht="12.75" customHeight="1">
      <c r="B269" s="229"/>
    </row>
    <row r="270" ht="12.75" customHeight="1">
      <c r="B270" s="229"/>
    </row>
    <row r="271" ht="12.75" customHeight="1">
      <c r="B271" s="229"/>
    </row>
    <row r="272" ht="12.75" customHeight="1">
      <c r="B272" s="229"/>
    </row>
    <row r="273" ht="12.75" customHeight="1">
      <c r="B273" s="229"/>
    </row>
    <row r="274" ht="12.75" customHeight="1">
      <c r="B274" s="229"/>
    </row>
    <row r="275" ht="12.75" customHeight="1">
      <c r="B275" s="229"/>
    </row>
    <row r="276" ht="12.75" customHeight="1">
      <c r="B276" s="229"/>
    </row>
    <row r="277" ht="12.75" customHeight="1">
      <c r="B277" s="229"/>
    </row>
    <row r="278" ht="12.75" customHeight="1">
      <c r="B278" s="229"/>
    </row>
    <row r="279" ht="12.75" customHeight="1">
      <c r="B279" s="229"/>
    </row>
    <row r="280" ht="12.75" customHeight="1">
      <c r="B280" s="229"/>
    </row>
    <row r="281" ht="12.75" customHeight="1">
      <c r="B281" s="229"/>
    </row>
    <row r="282" ht="12.75" customHeight="1">
      <c r="B282" s="229"/>
    </row>
    <row r="283" ht="12.75" customHeight="1">
      <c r="B283" s="229"/>
    </row>
    <row r="284" ht="12.75" customHeight="1">
      <c r="B284" s="229"/>
    </row>
    <row r="285" ht="12.75" customHeight="1">
      <c r="B285" s="229"/>
    </row>
    <row r="286" ht="12.75" customHeight="1">
      <c r="B286" s="229"/>
    </row>
    <row r="287" ht="12.75" customHeight="1">
      <c r="B287" s="229"/>
    </row>
    <row r="288" ht="12.75" customHeight="1">
      <c r="B288" s="229"/>
    </row>
    <row r="289" ht="12.75" customHeight="1">
      <c r="B289" s="229"/>
    </row>
    <row r="290" ht="12.75" customHeight="1">
      <c r="B290" s="229"/>
    </row>
    <row r="291" ht="12.75" customHeight="1">
      <c r="B291" s="229"/>
    </row>
    <row r="292" ht="12.75" customHeight="1">
      <c r="B292" s="229"/>
    </row>
    <row r="293" ht="12.75" customHeight="1">
      <c r="B293" s="229"/>
    </row>
    <row r="294" ht="12.75" customHeight="1">
      <c r="B294" s="229"/>
    </row>
    <row r="295" ht="12.75" customHeight="1">
      <c r="B295" s="229"/>
    </row>
    <row r="296" ht="12.75" customHeight="1">
      <c r="B296" s="229"/>
    </row>
    <row r="297" ht="12.75" customHeight="1">
      <c r="B297" s="229"/>
    </row>
    <row r="298" ht="12.75" customHeight="1">
      <c r="B298" s="229"/>
    </row>
    <row r="299" ht="12.75" customHeight="1">
      <c r="B299" s="229"/>
    </row>
    <row r="300" ht="12.75" customHeight="1">
      <c r="B300" s="229"/>
    </row>
    <row r="301" ht="12.75" customHeight="1">
      <c r="B301" s="229"/>
    </row>
    <row r="302" ht="12.75" customHeight="1">
      <c r="B302" s="229"/>
    </row>
    <row r="303" ht="12.75" customHeight="1">
      <c r="B303" s="229"/>
    </row>
    <row r="304" ht="12.75" customHeight="1">
      <c r="B304" s="229"/>
    </row>
    <row r="305" ht="12.75" customHeight="1">
      <c r="B305" s="229"/>
    </row>
    <row r="306" ht="12.75" customHeight="1">
      <c r="B306" s="229"/>
    </row>
    <row r="307" ht="12.75" customHeight="1">
      <c r="B307" s="229"/>
    </row>
    <row r="308" ht="12.75" customHeight="1">
      <c r="B308" s="229"/>
    </row>
    <row r="309" ht="12.75" customHeight="1">
      <c r="B309" s="229"/>
    </row>
    <row r="310" ht="12.75" customHeight="1">
      <c r="B310" s="229"/>
    </row>
    <row r="311" ht="12.75" customHeight="1">
      <c r="B311" s="229"/>
    </row>
    <row r="312" ht="12.75" customHeight="1">
      <c r="B312" s="229"/>
    </row>
    <row r="313" ht="12.75" customHeight="1">
      <c r="B313" s="229"/>
    </row>
    <row r="314" ht="12.75" customHeight="1">
      <c r="B314" s="229"/>
    </row>
    <row r="315" ht="12.75" customHeight="1">
      <c r="B315" s="229"/>
    </row>
    <row r="316" ht="12.75" customHeight="1">
      <c r="B316" s="229"/>
    </row>
    <row r="317" ht="12.75" customHeight="1">
      <c r="B317" s="229"/>
    </row>
    <row r="318" ht="12.75" customHeight="1">
      <c r="B318" s="229"/>
    </row>
    <row r="319" ht="12.75" customHeight="1">
      <c r="B319" s="229"/>
    </row>
    <row r="320" ht="12.75" customHeight="1">
      <c r="B320" s="229"/>
    </row>
    <row r="321" ht="12.75" customHeight="1">
      <c r="B321" s="229"/>
    </row>
    <row r="322" ht="12.75" customHeight="1">
      <c r="B322" s="229"/>
    </row>
    <row r="323" ht="12.75" customHeight="1">
      <c r="B323" s="229"/>
    </row>
    <row r="324" ht="12.75" customHeight="1">
      <c r="B324" s="229"/>
    </row>
    <row r="325" ht="12.75" customHeight="1">
      <c r="B325" s="229"/>
    </row>
    <row r="326" ht="12.75" customHeight="1">
      <c r="B326" s="229"/>
    </row>
    <row r="327" ht="12.75" customHeight="1">
      <c r="B327" s="229"/>
    </row>
    <row r="328" ht="12.75" customHeight="1">
      <c r="B328" s="229"/>
    </row>
    <row r="329" ht="12.75" customHeight="1">
      <c r="B329" s="229"/>
    </row>
    <row r="330" ht="12.75" customHeight="1">
      <c r="B330" s="229"/>
    </row>
    <row r="331" ht="12.75" customHeight="1">
      <c r="B331" s="229"/>
    </row>
    <row r="332" ht="12.75" customHeight="1">
      <c r="B332" s="229"/>
    </row>
    <row r="333" ht="12.75" customHeight="1">
      <c r="B333" s="229"/>
    </row>
    <row r="334" ht="12.75" customHeight="1">
      <c r="B334" s="229"/>
    </row>
    <row r="335" ht="12.75" customHeight="1">
      <c r="B335" s="229"/>
    </row>
    <row r="336" ht="12.75" customHeight="1">
      <c r="B336" s="229"/>
    </row>
    <row r="337" ht="12.75" customHeight="1">
      <c r="B337" s="229"/>
    </row>
    <row r="338" ht="12.75" customHeight="1">
      <c r="B338" s="229"/>
    </row>
    <row r="339" ht="12.75" customHeight="1">
      <c r="B339" s="229"/>
    </row>
    <row r="340" ht="12.75" customHeight="1">
      <c r="B340" s="229"/>
    </row>
    <row r="341" ht="12.75" customHeight="1">
      <c r="B341" s="229"/>
    </row>
    <row r="342" ht="12.75" customHeight="1">
      <c r="B342" s="229"/>
    </row>
    <row r="343" ht="12.75" customHeight="1">
      <c r="B343" s="229"/>
    </row>
    <row r="344" ht="12.75" customHeight="1">
      <c r="B344" s="229"/>
    </row>
    <row r="345" ht="12.75" customHeight="1">
      <c r="B345" s="229"/>
    </row>
    <row r="346" ht="12.75" customHeight="1">
      <c r="B346" s="229"/>
    </row>
    <row r="347" ht="12.75" customHeight="1">
      <c r="B347" s="229"/>
    </row>
    <row r="348" ht="12.75" customHeight="1">
      <c r="B348" s="229"/>
    </row>
    <row r="349" ht="12.75" customHeight="1">
      <c r="B349" s="229"/>
    </row>
    <row r="350" ht="12.75" customHeight="1">
      <c r="B350" s="229"/>
    </row>
    <row r="351" ht="12.75" customHeight="1">
      <c r="B351" s="229"/>
    </row>
    <row r="352" ht="12.75" customHeight="1">
      <c r="B352" s="229"/>
    </row>
    <row r="353" ht="12.75" customHeight="1">
      <c r="B353" s="229"/>
    </row>
    <row r="354" ht="12.75" customHeight="1">
      <c r="B354" s="229"/>
    </row>
    <row r="355" ht="12.75" customHeight="1">
      <c r="B355" s="229"/>
    </row>
    <row r="356" ht="12.75" customHeight="1">
      <c r="B356" s="229"/>
    </row>
    <row r="357" ht="12.75" customHeight="1">
      <c r="B357" s="229"/>
    </row>
    <row r="358" ht="12.75" customHeight="1">
      <c r="B358" s="229"/>
    </row>
    <row r="359" ht="12.75" customHeight="1">
      <c r="B359" s="229"/>
    </row>
    <row r="360" ht="12.75" customHeight="1">
      <c r="B360" s="229"/>
    </row>
    <row r="361" ht="12.75" customHeight="1">
      <c r="B361" s="229"/>
    </row>
    <row r="362" ht="12.75" customHeight="1">
      <c r="B362" s="229"/>
    </row>
    <row r="363" ht="12.75" customHeight="1">
      <c r="B363" s="229"/>
    </row>
    <row r="364" ht="12.75" customHeight="1">
      <c r="B364" s="229"/>
    </row>
    <row r="365" ht="12.75" customHeight="1">
      <c r="B365" s="229"/>
    </row>
    <row r="366" ht="12.75" customHeight="1">
      <c r="B366" s="229"/>
    </row>
    <row r="367" ht="12.75" customHeight="1">
      <c r="B367" s="229"/>
    </row>
    <row r="368" ht="12.75" customHeight="1">
      <c r="B368" s="229"/>
    </row>
    <row r="369" ht="12.75" customHeight="1">
      <c r="B369" s="229"/>
    </row>
    <row r="370" ht="12.75" customHeight="1">
      <c r="B370" s="229"/>
    </row>
    <row r="371" ht="12.75" customHeight="1">
      <c r="B371" s="229"/>
    </row>
    <row r="372" ht="12.75" customHeight="1">
      <c r="B372" s="229"/>
    </row>
    <row r="373" ht="12.75" customHeight="1">
      <c r="B373" s="229"/>
    </row>
    <row r="374" ht="12.75" customHeight="1">
      <c r="B374" s="229"/>
    </row>
    <row r="375" ht="12.75" customHeight="1">
      <c r="B375" s="229"/>
    </row>
    <row r="376" ht="12.75" customHeight="1">
      <c r="B376" s="229"/>
    </row>
    <row r="377" ht="12.75" customHeight="1">
      <c r="B377" s="229"/>
    </row>
    <row r="378" ht="12.75" customHeight="1">
      <c r="B378" s="229"/>
    </row>
    <row r="379" ht="12.75" customHeight="1">
      <c r="B379" s="229"/>
    </row>
    <row r="380" ht="12.75" customHeight="1">
      <c r="B380" s="229"/>
    </row>
    <row r="381" ht="12.75" customHeight="1">
      <c r="B381" s="229"/>
    </row>
    <row r="382" ht="12.75" customHeight="1">
      <c r="B382" s="229"/>
    </row>
    <row r="383" ht="12.75" customHeight="1">
      <c r="B383" s="229"/>
    </row>
    <row r="384" ht="12.75" customHeight="1">
      <c r="B384" s="229"/>
    </row>
    <row r="385" ht="12.75" customHeight="1">
      <c r="B385" s="229"/>
    </row>
    <row r="386" ht="12.75" customHeight="1">
      <c r="B386" s="229"/>
    </row>
    <row r="387" ht="12.75" customHeight="1">
      <c r="B387" s="229"/>
    </row>
    <row r="388" ht="12.75" customHeight="1">
      <c r="B388" s="229"/>
    </row>
    <row r="389" ht="12.75" customHeight="1">
      <c r="B389" s="229"/>
    </row>
    <row r="390" ht="12.75" customHeight="1">
      <c r="B390" s="229"/>
    </row>
    <row r="391" ht="12.75" customHeight="1">
      <c r="B391" s="229"/>
    </row>
    <row r="392" ht="12.75" customHeight="1">
      <c r="B392" s="229"/>
    </row>
    <row r="393" ht="12.75" customHeight="1">
      <c r="B393" s="229"/>
    </row>
    <row r="394" ht="12.75" customHeight="1">
      <c r="B394" s="229"/>
    </row>
    <row r="395" ht="12.75" customHeight="1">
      <c r="B395" s="229"/>
    </row>
    <row r="396" ht="12.75" customHeight="1">
      <c r="B396" s="229"/>
    </row>
    <row r="397" ht="12.75" customHeight="1">
      <c r="B397" s="229"/>
    </row>
    <row r="398" ht="12.75" customHeight="1">
      <c r="B398" s="229"/>
    </row>
    <row r="399" ht="12.75" customHeight="1">
      <c r="B399" s="229"/>
    </row>
    <row r="400" ht="12.75" customHeight="1">
      <c r="B400" s="229"/>
    </row>
    <row r="401" ht="12.75" customHeight="1">
      <c r="B401" s="229"/>
    </row>
    <row r="402" ht="12.75" customHeight="1">
      <c r="B402" s="229"/>
    </row>
    <row r="403" ht="12.75" customHeight="1">
      <c r="B403" s="229"/>
    </row>
    <row r="404" ht="12.75" customHeight="1">
      <c r="B404" s="229"/>
    </row>
    <row r="405" ht="12.75" customHeight="1">
      <c r="B405" s="229"/>
    </row>
    <row r="406" ht="12.75" customHeight="1">
      <c r="B406" s="229"/>
    </row>
    <row r="407" ht="12.75" customHeight="1">
      <c r="B407" s="229"/>
    </row>
    <row r="408" ht="12.75" customHeight="1">
      <c r="B408" s="229"/>
    </row>
    <row r="409" ht="12.75" customHeight="1">
      <c r="B409" s="229"/>
    </row>
    <row r="410" ht="12.75" customHeight="1">
      <c r="B410" s="229"/>
    </row>
    <row r="411" ht="12.75" customHeight="1">
      <c r="B411" s="229"/>
    </row>
    <row r="412" ht="12.75" customHeight="1">
      <c r="B412" s="229"/>
    </row>
    <row r="413" ht="12.75" customHeight="1">
      <c r="B413" s="229"/>
    </row>
    <row r="414" ht="12.75" customHeight="1">
      <c r="B414" s="229"/>
    </row>
    <row r="415" ht="12.75" customHeight="1">
      <c r="B415" s="229"/>
    </row>
    <row r="416" ht="12.75" customHeight="1">
      <c r="B416" s="229"/>
    </row>
    <row r="417" ht="12.75" customHeight="1">
      <c r="B417" s="229"/>
    </row>
    <row r="418" ht="12.75" customHeight="1">
      <c r="B418" s="229"/>
    </row>
    <row r="419" ht="12.75" customHeight="1">
      <c r="B419" s="229"/>
    </row>
    <row r="420" ht="12.75" customHeight="1">
      <c r="B420" s="229"/>
    </row>
    <row r="421" ht="12.75" customHeight="1">
      <c r="B421" s="229"/>
    </row>
    <row r="422" ht="12.75" customHeight="1">
      <c r="B422" s="229"/>
    </row>
    <row r="423" ht="12.75" customHeight="1">
      <c r="B423" s="229"/>
    </row>
    <row r="424" ht="12.75" customHeight="1">
      <c r="B424" s="229"/>
    </row>
    <row r="425" ht="12.75" customHeight="1">
      <c r="B425" s="229"/>
    </row>
    <row r="426" ht="12.75" customHeight="1">
      <c r="B426" s="229"/>
    </row>
    <row r="427" ht="12.75" customHeight="1">
      <c r="B427" s="229"/>
    </row>
    <row r="428" ht="12.75" customHeight="1">
      <c r="B428" s="229"/>
    </row>
    <row r="429" ht="12.75" customHeight="1">
      <c r="B429" s="229"/>
    </row>
    <row r="430" ht="12.75" customHeight="1">
      <c r="B430" s="229"/>
    </row>
    <row r="431" ht="12.75" customHeight="1">
      <c r="B431" s="229"/>
    </row>
    <row r="432" ht="12.75" customHeight="1">
      <c r="B432" s="229"/>
    </row>
    <row r="433" ht="12.75" customHeight="1">
      <c r="B433" s="229"/>
    </row>
    <row r="434" ht="12.75" customHeight="1">
      <c r="B434" s="229"/>
    </row>
    <row r="435" ht="12.75" customHeight="1">
      <c r="B435" s="229"/>
    </row>
    <row r="436" ht="12.75" customHeight="1">
      <c r="B436" s="229"/>
    </row>
    <row r="437" ht="12.75" customHeight="1">
      <c r="B437" s="229"/>
    </row>
    <row r="438" ht="12.75" customHeight="1">
      <c r="B438" s="229"/>
    </row>
    <row r="439" ht="12.75" customHeight="1">
      <c r="B439" s="229"/>
    </row>
    <row r="440" ht="12.75" customHeight="1">
      <c r="B440" s="229"/>
    </row>
    <row r="441" ht="12.75" customHeight="1">
      <c r="B441" s="229"/>
    </row>
    <row r="442" ht="12.75" customHeight="1">
      <c r="B442" s="229"/>
    </row>
    <row r="443" ht="12.75" customHeight="1">
      <c r="B443" s="229"/>
    </row>
    <row r="444" ht="12.75" customHeight="1">
      <c r="B444" s="229"/>
    </row>
    <row r="445" ht="12.75" customHeight="1">
      <c r="B445" s="229"/>
    </row>
    <row r="446" ht="12.75" customHeight="1">
      <c r="B446" s="229"/>
    </row>
    <row r="447" ht="12.75" customHeight="1">
      <c r="B447" s="229"/>
    </row>
    <row r="448" ht="12.75" customHeight="1">
      <c r="B448" s="229"/>
    </row>
    <row r="449" ht="12.75" customHeight="1">
      <c r="B449" s="229"/>
    </row>
    <row r="450" ht="12.75" customHeight="1">
      <c r="B450" s="229"/>
    </row>
    <row r="451" ht="12.75" customHeight="1">
      <c r="B451" s="229"/>
    </row>
    <row r="452" ht="12.75" customHeight="1">
      <c r="B452" s="229"/>
    </row>
    <row r="453" ht="12.75" customHeight="1">
      <c r="B453" s="229"/>
    </row>
    <row r="454" ht="12.75" customHeight="1">
      <c r="B454" s="229"/>
    </row>
    <row r="455" ht="12.75" customHeight="1">
      <c r="B455" s="229"/>
    </row>
    <row r="456" ht="12.75" customHeight="1">
      <c r="B456" s="229"/>
    </row>
    <row r="457" ht="12.75" customHeight="1">
      <c r="B457" s="229"/>
    </row>
    <row r="458" ht="12.75" customHeight="1">
      <c r="B458" s="229"/>
    </row>
    <row r="459" ht="12.75" customHeight="1">
      <c r="B459" s="229"/>
    </row>
    <row r="460" ht="12.75" customHeight="1">
      <c r="B460" s="229"/>
    </row>
    <row r="461" ht="12.75" customHeight="1">
      <c r="B461" s="229"/>
    </row>
    <row r="462" ht="12.75" customHeight="1">
      <c r="B462" s="229"/>
    </row>
    <row r="463" ht="12.75" customHeight="1">
      <c r="B463" s="229"/>
    </row>
    <row r="464" ht="12.75" customHeight="1">
      <c r="B464" s="229"/>
    </row>
    <row r="465" ht="12.75" customHeight="1">
      <c r="B465" s="229"/>
    </row>
    <row r="466" ht="12.75" customHeight="1">
      <c r="B466" s="229"/>
    </row>
    <row r="467" ht="12.75" customHeight="1">
      <c r="B467" s="229"/>
    </row>
    <row r="468" ht="12.75" customHeight="1">
      <c r="B468" s="229"/>
    </row>
    <row r="469" ht="12.75" customHeight="1">
      <c r="B469" s="229"/>
    </row>
    <row r="470" ht="12.75" customHeight="1">
      <c r="B470" s="229"/>
    </row>
    <row r="471" ht="12.75" customHeight="1">
      <c r="B471" s="229"/>
    </row>
    <row r="472" ht="12.75" customHeight="1">
      <c r="B472" s="229"/>
    </row>
    <row r="473" ht="12.75" customHeight="1">
      <c r="B473" s="229"/>
    </row>
    <row r="474" ht="12.75" customHeight="1">
      <c r="B474" s="229"/>
    </row>
    <row r="475" ht="12.75" customHeight="1">
      <c r="B475" s="229"/>
    </row>
    <row r="476" ht="12.75" customHeight="1">
      <c r="B476" s="229"/>
    </row>
    <row r="477" ht="12.75" customHeight="1">
      <c r="B477" s="229"/>
    </row>
    <row r="478" ht="12.75" customHeight="1">
      <c r="B478" s="229"/>
    </row>
    <row r="479" ht="12.75" customHeight="1">
      <c r="B479" s="229"/>
    </row>
    <row r="480" ht="12.75" customHeight="1">
      <c r="B480" s="229"/>
    </row>
    <row r="481" ht="12.75" customHeight="1">
      <c r="B481" s="229"/>
    </row>
    <row r="482" ht="12.75" customHeight="1">
      <c r="B482" s="229"/>
    </row>
    <row r="483" ht="12.75" customHeight="1">
      <c r="B483" s="229"/>
    </row>
    <row r="484" ht="12.75" customHeight="1">
      <c r="B484" s="229"/>
    </row>
    <row r="485" ht="12.75" customHeight="1">
      <c r="B485" s="229"/>
    </row>
    <row r="486" ht="12.75" customHeight="1">
      <c r="B486" s="229"/>
    </row>
    <row r="487" ht="12.75" customHeight="1">
      <c r="B487" s="229"/>
    </row>
    <row r="488" ht="12.75" customHeight="1">
      <c r="B488" s="229"/>
    </row>
    <row r="489" ht="12.75" customHeight="1">
      <c r="B489" s="229"/>
    </row>
    <row r="490" ht="12.75" customHeight="1">
      <c r="B490" s="229"/>
    </row>
    <row r="491" ht="12.75" customHeight="1">
      <c r="B491" s="229"/>
    </row>
    <row r="492" ht="12.75" customHeight="1">
      <c r="B492" s="229"/>
    </row>
    <row r="493" ht="12.75" customHeight="1">
      <c r="B493" s="229"/>
    </row>
    <row r="494" ht="12.75" customHeight="1">
      <c r="B494" s="229"/>
    </row>
    <row r="495" ht="12.75" customHeight="1">
      <c r="B495" s="229"/>
    </row>
    <row r="496" ht="12.75" customHeight="1">
      <c r="B496" s="229"/>
    </row>
    <row r="497" ht="12.75" customHeight="1">
      <c r="B497" s="229"/>
    </row>
    <row r="498" ht="12.75" customHeight="1">
      <c r="B498" s="229"/>
    </row>
    <row r="499" ht="12.75" customHeight="1">
      <c r="B499" s="229"/>
    </row>
    <row r="500" ht="12.75" customHeight="1">
      <c r="B500" s="229"/>
    </row>
    <row r="501" ht="12.75" customHeight="1">
      <c r="B501" s="229"/>
    </row>
    <row r="502" ht="12.75" customHeight="1">
      <c r="B502" s="229"/>
    </row>
    <row r="503" ht="12.75" customHeight="1">
      <c r="B503" s="229"/>
    </row>
    <row r="504" ht="12.75" customHeight="1">
      <c r="B504" s="229"/>
    </row>
    <row r="505" ht="12.75" customHeight="1">
      <c r="B505" s="229"/>
    </row>
    <row r="506" ht="12.75" customHeight="1">
      <c r="B506" s="229"/>
    </row>
    <row r="507" ht="12.75" customHeight="1">
      <c r="B507" s="229"/>
    </row>
    <row r="508" ht="12.75" customHeight="1">
      <c r="B508" s="229"/>
    </row>
    <row r="509" ht="12.75" customHeight="1">
      <c r="B509" s="229"/>
    </row>
    <row r="510" ht="12.75" customHeight="1">
      <c r="B510" s="229"/>
    </row>
    <row r="511" ht="12.75" customHeight="1">
      <c r="B511" s="229"/>
    </row>
    <row r="512" ht="12.75" customHeight="1">
      <c r="B512" s="229"/>
    </row>
    <row r="513" ht="12.75" customHeight="1">
      <c r="B513" s="229"/>
    </row>
    <row r="514" ht="12.75" customHeight="1">
      <c r="B514" s="229"/>
    </row>
    <row r="515" ht="12.75" customHeight="1">
      <c r="B515" s="229"/>
    </row>
    <row r="516" ht="12.75" customHeight="1">
      <c r="B516" s="229"/>
    </row>
    <row r="517" ht="12.75" customHeight="1">
      <c r="B517" s="229"/>
    </row>
    <row r="518" ht="12.75" customHeight="1">
      <c r="B518" s="229"/>
    </row>
    <row r="519" ht="12.75" customHeight="1">
      <c r="B519" s="229"/>
    </row>
    <row r="520" ht="12.75" customHeight="1">
      <c r="B520" s="229"/>
    </row>
    <row r="521" ht="12.75" customHeight="1">
      <c r="B521" s="229"/>
    </row>
    <row r="522" ht="12.75" customHeight="1">
      <c r="B522" s="229"/>
    </row>
    <row r="523" ht="12.75" customHeight="1">
      <c r="B523" s="229"/>
    </row>
    <row r="524" ht="12.75" customHeight="1">
      <c r="B524" s="229"/>
    </row>
    <row r="525" ht="12.75" customHeight="1">
      <c r="B525" s="229"/>
    </row>
    <row r="526" ht="12.75" customHeight="1">
      <c r="B526" s="229"/>
    </row>
    <row r="527" ht="12.75" customHeight="1">
      <c r="B527" s="229"/>
    </row>
    <row r="528" ht="12.75" customHeight="1">
      <c r="B528" s="229"/>
    </row>
    <row r="529" ht="12.75" customHeight="1">
      <c r="B529" s="229"/>
    </row>
    <row r="530" ht="12.75" customHeight="1">
      <c r="B530" s="229"/>
    </row>
    <row r="531" ht="12.75" customHeight="1">
      <c r="B531" s="229"/>
    </row>
    <row r="532" ht="12.75" customHeight="1">
      <c r="B532" s="229"/>
    </row>
    <row r="533" ht="12.75" customHeight="1">
      <c r="B533" s="229"/>
    </row>
    <row r="534" ht="12.75" customHeight="1">
      <c r="B534" s="229"/>
    </row>
    <row r="535" ht="12.75" customHeight="1">
      <c r="B535" s="229"/>
    </row>
    <row r="536" ht="12.75" customHeight="1">
      <c r="B536" s="229"/>
    </row>
    <row r="537" ht="12.75" customHeight="1">
      <c r="B537" s="229"/>
    </row>
    <row r="538" ht="12.75" customHeight="1">
      <c r="B538" s="229"/>
    </row>
    <row r="539" ht="12.75" customHeight="1">
      <c r="B539" s="229"/>
    </row>
    <row r="540" ht="12.75" customHeight="1">
      <c r="B540" s="229"/>
    </row>
    <row r="541" ht="12.75" customHeight="1">
      <c r="B541" s="229"/>
    </row>
    <row r="542" ht="12.75" customHeight="1">
      <c r="B542" s="229"/>
    </row>
    <row r="543" ht="12.75" customHeight="1">
      <c r="B543" s="229"/>
    </row>
    <row r="544" ht="12.75" customHeight="1">
      <c r="B544" s="229"/>
    </row>
    <row r="545" ht="12.75" customHeight="1">
      <c r="B545" s="229"/>
    </row>
    <row r="546" ht="12.75" customHeight="1">
      <c r="B546" s="229"/>
    </row>
    <row r="547" ht="12.75" customHeight="1">
      <c r="B547" s="229"/>
    </row>
    <row r="548" ht="12.75" customHeight="1">
      <c r="B548" s="229"/>
    </row>
    <row r="549" ht="12.75" customHeight="1">
      <c r="B549" s="229"/>
    </row>
    <row r="550" ht="12.75" customHeight="1">
      <c r="B550" s="229"/>
    </row>
    <row r="551" ht="12.75" customHeight="1">
      <c r="B551" s="229"/>
    </row>
    <row r="552" ht="12.75" customHeight="1">
      <c r="B552" s="229"/>
    </row>
    <row r="553" ht="12.75" customHeight="1">
      <c r="B553" s="229"/>
    </row>
    <row r="554" ht="12.75" customHeight="1">
      <c r="B554" s="229"/>
    </row>
    <row r="555" ht="12.75" customHeight="1">
      <c r="B555" s="229"/>
    </row>
    <row r="556" ht="12.75" customHeight="1">
      <c r="B556" s="229"/>
    </row>
    <row r="557" ht="12.75" customHeight="1">
      <c r="B557" s="229"/>
    </row>
    <row r="558" ht="12.75" customHeight="1">
      <c r="B558" s="229"/>
    </row>
    <row r="559" ht="12.75" customHeight="1">
      <c r="B559" s="229"/>
    </row>
    <row r="560" ht="12.75" customHeight="1">
      <c r="B560" s="229"/>
    </row>
    <row r="561" ht="12.75" customHeight="1">
      <c r="B561" s="229"/>
    </row>
    <row r="562" ht="12.75" customHeight="1">
      <c r="B562" s="229"/>
    </row>
    <row r="563" ht="12.75" customHeight="1">
      <c r="B563" s="229"/>
    </row>
    <row r="564" ht="12.75" customHeight="1">
      <c r="B564" s="229"/>
    </row>
    <row r="565" ht="12.75" customHeight="1">
      <c r="B565" s="229"/>
    </row>
    <row r="566" ht="12.75" customHeight="1">
      <c r="B566" s="229"/>
    </row>
    <row r="567" ht="12.75" customHeight="1">
      <c r="B567" s="229"/>
    </row>
    <row r="568" ht="12.75" customHeight="1">
      <c r="B568" s="229"/>
    </row>
    <row r="569" ht="12.75" customHeight="1">
      <c r="B569" s="229"/>
    </row>
    <row r="570" ht="12.75" customHeight="1">
      <c r="B570" s="229"/>
    </row>
    <row r="571" ht="12.75" customHeight="1">
      <c r="B571" s="229"/>
    </row>
    <row r="572" ht="12.75" customHeight="1">
      <c r="B572" s="229"/>
    </row>
    <row r="573" ht="12.75" customHeight="1">
      <c r="B573" s="229"/>
    </row>
    <row r="574" ht="12.75" customHeight="1">
      <c r="B574" s="229"/>
    </row>
    <row r="575" ht="12.75" customHeight="1">
      <c r="B575" s="229"/>
    </row>
    <row r="576" ht="12.75" customHeight="1">
      <c r="B576" s="229"/>
    </row>
    <row r="577" ht="12.75" customHeight="1">
      <c r="B577" s="229"/>
    </row>
    <row r="578" ht="12.75" customHeight="1">
      <c r="B578" s="229"/>
    </row>
    <row r="579" ht="12.75" customHeight="1">
      <c r="B579" s="229"/>
    </row>
    <row r="580" ht="12.75" customHeight="1">
      <c r="B580" s="229"/>
    </row>
    <row r="581" ht="12.75" customHeight="1">
      <c r="B581" s="229"/>
    </row>
    <row r="582" ht="12.75" customHeight="1">
      <c r="B582" s="229"/>
    </row>
    <row r="583" ht="12.75" customHeight="1">
      <c r="B583" s="229"/>
    </row>
    <row r="584" ht="12.75" customHeight="1">
      <c r="B584" s="229"/>
    </row>
    <row r="585" ht="12.75" customHeight="1">
      <c r="B585" s="229"/>
    </row>
    <row r="586" ht="12.75" customHeight="1">
      <c r="B586" s="229"/>
    </row>
    <row r="587" ht="12.75" customHeight="1">
      <c r="B587" s="229"/>
    </row>
    <row r="588" ht="12.75" customHeight="1">
      <c r="B588" s="229"/>
    </row>
    <row r="589" ht="12.75" customHeight="1">
      <c r="B589" s="229"/>
    </row>
    <row r="590" ht="12.75" customHeight="1">
      <c r="B590" s="229"/>
    </row>
    <row r="591" ht="12.75" customHeight="1">
      <c r="B591" s="229"/>
    </row>
    <row r="592" ht="12.75" customHeight="1">
      <c r="B592" s="229"/>
    </row>
    <row r="593" ht="12.75" customHeight="1">
      <c r="B593" s="229"/>
    </row>
    <row r="594" ht="12.75" customHeight="1">
      <c r="B594" s="229"/>
    </row>
    <row r="595" ht="12.75" customHeight="1">
      <c r="B595" s="229"/>
    </row>
    <row r="596" ht="12.75" customHeight="1">
      <c r="B596" s="229"/>
    </row>
    <row r="597" ht="12.75" customHeight="1">
      <c r="B597" s="229"/>
    </row>
    <row r="598" ht="12.75" customHeight="1">
      <c r="B598" s="229"/>
    </row>
    <row r="599" ht="12.75" customHeight="1">
      <c r="B599" s="229"/>
    </row>
    <row r="600" ht="12.75" customHeight="1">
      <c r="B600" s="229"/>
    </row>
    <row r="601" ht="12.75" customHeight="1">
      <c r="B601" s="229"/>
    </row>
    <row r="602" ht="12.75" customHeight="1">
      <c r="B602" s="229"/>
    </row>
    <row r="603" ht="12.75" customHeight="1">
      <c r="B603" s="229"/>
    </row>
    <row r="604" ht="12.75" customHeight="1">
      <c r="B604" s="229"/>
    </row>
    <row r="605" ht="12.75" customHeight="1">
      <c r="B605" s="229"/>
    </row>
    <row r="606" ht="12.75" customHeight="1">
      <c r="B606" s="229"/>
    </row>
    <row r="607" ht="12.75" customHeight="1">
      <c r="B607" s="229"/>
    </row>
    <row r="608" ht="12.75" customHeight="1">
      <c r="B608" s="229"/>
    </row>
    <row r="609" ht="12.75" customHeight="1">
      <c r="B609" s="229"/>
    </row>
    <row r="610" ht="12.75" customHeight="1">
      <c r="B610" s="229"/>
    </row>
    <row r="611" ht="12.75" customHeight="1">
      <c r="B611" s="229"/>
    </row>
    <row r="612" ht="12.75" customHeight="1">
      <c r="B612" s="229"/>
    </row>
    <row r="613" ht="12.75" customHeight="1">
      <c r="B613" s="229"/>
    </row>
    <row r="614" ht="12.75" customHeight="1">
      <c r="B614" s="229"/>
    </row>
    <row r="615" ht="12.75" customHeight="1">
      <c r="B615" s="229"/>
    </row>
    <row r="616" ht="12.75" customHeight="1">
      <c r="B616" s="229"/>
    </row>
    <row r="617" ht="12.75" customHeight="1">
      <c r="B617" s="229"/>
    </row>
    <row r="618" ht="12.75" customHeight="1">
      <c r="B618" s="229"/>
    </row>
    <row r="619" ht="12.75" customHeight="1">
      <c r="B619" s="229"/>
    </row>
    <row r="620" ht="12.75" customHeight="1">
      <c r="B620" s="229"/>
    </row>
    <row r="621" ht="12.75" customHeight="1">
      <c r="B621" s="229"/>
    </row>
    <row r="622" ht="12.75" customHeight="1">
      <c r="B622" s="229"/>
    </row>
    <row r="623" ht="12.75" customHeight="1">
      <c r="B623" s="229"/>
    </row>
    <row r="624" ht="12.75" customHeight="1">
      <c r="B624" s="229"/>
    </row>
    <row r="625" ht="12.75" customHeight="1">
      <c r="B625" s="229"/>
    </row>
    <row r="626" ht="12.75" customHeight="1">
      <c r="B626" s="229"/>
    </row>
    <row r="627" ht="12.75" customHeight="1">
      <c r="B627" s="229"/>
    </row>
    <row r="628" ht="12.75" customHeight="1">
      <c r="B628" s="229"/>
    </row>
    <row r="629" ht="12.75" customHeight="1">
      <c r="B629" s="229"/>
    </row>
    <row r="630" ht="12.75" customHeight="1">
      <c r="B630" s="229"/>
    </row>
    <row r="631" ht="12.75" customHeight="1">
      <c r="B631" s="229"/>
    </row>
    <row r="632" ht="12.75" customHeight="1">
      <c r="B632" s="229"/>
    </row>
    <row r="633" ht="12.75" customHeight="1">
      <c r="B633" s="229"/>
    </row>
    <row r="634" ht="12.75" customHeight="1">
      <c r="B634" s="229"/>
    </row>
    <row r="635" ht="12.75" customHeight="1">
      <c r="B635" s="229"/>
    </row>
    <row r="636" ht="12.75" customHeight="1">
      <c r="B636" s="229"/>
    </row>
    <row r="637" ht="12.75" customHeight="1">
      <c r="B637" s="229"/>
    </row>
    <row r="638" ht="12.75" customHeight="1">
      <c r="B638" s="229"/>
    </row>
    <row r="639" ht="12.75" customHeight="1">
      <c r="B639" s="229"/>
    </row>
    <row r="640" ht="12.75" customHeight="1">
      <c r="B640" s="229"/>
    </row>
    <row r="641" ht="12.75" customHeight="1">
      <c r="B641" s="229"/>
    </row>
    <row r="642" ht="12.75" customHeight="1">
      <c r="B642" s="229"/>
    </row>
    <row r="643" ht="12.75" customHeight="1">
      <c r="B643" s="229"/>
    </row>
    <row r="644" ht="12.75" customHeight="1">
      <c r="B644" s="229"/>
    </row>
    <row r="645" ht="12.75" customHeight="1">
      <c r="B645" s="229"/>
    </row>
    <row r="646" ht="12.75" customHeight="1">
      <c r="B646" s="229"/>
    </row>
    <row r="647" ht="12.75" customHeight="1">
      <c r="B647" s="229"/>
    </row>
    <row r="648" ht="12.75" customHeight="1">
      <c r="B648" s="229"/>
    </row>
    <row r="649" ht="12.75" customHeight="1">
      <c r="B649" s="229"/>
    </row>
    <row r="650" ht="12.75" customHeight="1">
      <c r="B650" s="229"/>
    </row>
    <row r="651" ht="12.75" customHeight="1">
      <c r="B651" s="229"/>
    </row>
    <row r="652" ht="12.75" customHeight="1">
      <c r="B652" s="229"/>
    </row>
    <row r="653" ht="12.75" customHeight="1">
      <c r="B653" s="229"/>
    </row>
    <row r="654" ht="12.75" customHeight="1">
      <c r="B654" s="229"/>
    </row>
    <row r="655" ht="12.75" customHeight="1">
      <c r="B655" s="229"/>
    </row>
    <row r="656" ht="12.75" customHeight="1">
      <c r="B656" s="229"/>
    </row>
    <row r="657" ht="12.75" customHeight="1">
      <c r="B657" s="229"/>
    </row>
    <row r="658" ht="12.75" customHeight="1">
      <c r="B658" s="229"/>
    </row>
    <row r="659" ht="12.75" customHeight="1">
      <c r="B659" s="229"/>
    </row>
    <row r="660" ht="12.75" customHeight="1">
      <c r="B660" s="229"/>
    </row>
    <row r="661" ht="12.75" customHeight="1">
      <c r="B661" s="229"/>
    </row>
    <row r="662" ht="12.75" customHeight="1">
      <c r="B662" s="229"/>
    </row>
    <row r="663" ht="12.75" customHeight="1">
      <c r="B663" s="229"/>
    </row>
    <row r="664" ht="12.75" customHeight="1">
      <c r="B664" s="229"/>
    </row>
    <row r="665" ht="12.75" customHeight="1">
      <c r="B665" s="229"/>
    </row>
    <row r="666" ht="12.75" customHeight="1">
      <c r="B666" s="229"/>
    </row>
    <row r="667" ht="12.75" customHeight="1">
      <c r="B667" s="229"/>
    </row>
    <row r="668" ht="12.75" customHeight="1">
      <c r="B668" s="229"/>
    </row>
    <row r="669" ht="12.75" customHeight="1">
      <c r="B669" s="229"/>
    </row>
    <row r="670" ht="12.75" customHeight="1">
      <c r="B670" s="229"/>
    </row>
    <row r="671" ht="12.75" customHeight="1">
      <c r="B671" s="229"/>
    </row>
    <row r="672" ht="12.75" customHeight="1">
      <c r="B672" s="229"/>
    </row>
    <row r="673" ht="12.75" customHeight="1">
      <c r="B673" s="229"/>
    </row>
    <row r="674" ht="12.75" customHeight="1">
      <c r="B674" s="229"/>
    </row>
    <row r="675" ht="12.75" customHeight="1">
      <c r="B675" s="229"/>
    </row>
    <row r="676" ht="12.75" customHeight="1">
      <c r="B676" s="229"/>
    </row>
    <row r="677" ht="12.75" customHeight="1">
      <c r="B677" s="229"/>
    </row>
    <row r="678" ht="12.75" customHeight="1">
      <c r="B678" s="229"/>
    </row>
    <row r="679" ht="12.75" customHeight="1">
      <c r="B679" s="229"/>
    </row>
    <row r="680" ht="12.75" customHeight="1">
      <c r="B680" s="229"/>
    </row>
    <row r="681" ht="12.75" customHeight="1">
      <c r="B681" s="229"/>
    </row>
    <row r="682" ht="12.75" customHeight="1">
      <c r="B682" s="229"/>
    </row>
    <row r="683" ht="12.75" customHeight="1">
      <c r="B683" s="229"/>
    </row>
    <row r="684" ht="12.75" customHeight="1">
      <c r="B684" s="229"/>
    </row>
    <row r="685" ht="12.75" customHeight="1">
      <c r="B685" s="229"/>
    </row>
    <row r="686" ht="12.75" customHeight="1">
      <c r="B686" s="229"/>
    </row>
    <row r="687" ht="12.75" customHeight="1">
      <c r="B687" s="229"/>
    </row>
    <row r="688" ht="12.75" customHeight="1">
      <c r="B688" s="229"/>
    </row>
    <row r="689" ht="12.75" customHeight="1">
      <c r="B689" s="229"/>
    </row>
    <row r="690" ht="12.75" customHeight="1">
      <c r="B690" s="229"/>
    </row>
    <row r="691" ht="12.75" customHeight="1">
      <c r="B691" s="229"/>
    </row>
    <row r="692" ht="12.75" customHeight="1">
      <c r="B692" s="229"/>
    </row>
    <row r="693" ht="12.75" customHeight="1">
      <c r="B693" s="229"/>
    </row>
    <row r="694" ht="12.75" customHeight="1">
      <c r="B694" s="229"/>
    </row>
    <row r="695" ht="12.75" customHeight="1">
      <c r="B695" s="229"/>
    </row>
    <row r="696" ht="12.75" customHeight="1">
      <c r="B696" s="229"/>
    </row>
    <row r="697" ht="12.75" customHeight="1">
      <c r="B697" s="229"/>
    </row>
    <row r="698" ht="12.75" customHeight="1">
      <c r="B698" s="229"/>
    </row>
    <row r="699" ht="12.75" customHeight="1">
      <c r="B699" s="229"/>
    </row>
    <row r="700" ht="12.75" customHeight="1">
      <c r="B700" s="229"/>
    </row>
    <row r="701" ht="12.75" customHeight="1">
      <c r="B701" s="229"/>
    </row>
    <row r="702" ht="12.75" customHeight="1">
      <c r="B702" s="229"/>
    </row>
    <row r="703" ht="12.75" customHeight="1">
      <c r="B703" s="229"/>
    </row>
    <row r="704" ht="12.75" customHeight="1">
      <c r="B704" s="229"/>
    </row>
    <row r="705" ht="12.75" customHeight="1">
      <c r="B705" s="229"/>
    </row>
    <row r="706" ht="12.75" customHeight="1">
      <c r="B706" s="229"/>
    </row>
    <row r="707" ht="12.75" customHeight="1">
      <c r="B707" s="229"/>
    </row>
    <row r="708" ht="12.75" customHeight="1">
      <c r="B708" s="229"/>
    </row>
    <row r="709" ht="12.75" customHeight="1">
      <c r="B709" s="229"/>
    </row>
    <row r="710" ht="12.75" customHeight="1">
      <c r="B710" s="229"/>
    </row>
    <row r="711" ht="12.75" customHeight="1">
      <c r="B711" s="229"/>
    </row>
    <row r="712" ht="12.75" customHeight="1">
      <c r="B712" s="229"/>
    </row>
    <row r="713" ht="12.75" customHeight="1">
      <c r="B713" s="229"/>
    </row>
    <row r="714" ht="12.75" customHeight="1">
      <c r="B714" s="229"/>
    </row>
    <row r="715" ht="12.75" customHeight="1">
      <c r="B715" s="229"/>
    </row>
    <row r="716" ht="12.75" customHeight="1">
      <c r="B716" s="229"/>
    </row>
    <row r="717" ht="12.75" customHeight="1">
      <c r="B717" s="229"/>
    </row>
    <row r="718" ht="12.75" customHeight="1">
      <c r="B718" s="229"/>
    </row>
    <row r="719" ht="12.75" customHeight="1">
      <c r="B719" s="229"/>
    </row>
    <row r="720" ht="12.75" customHeight="1">
      <c r="B720" s="229"/>
    </row>
    <row r="721" ht="12.75" customHeight="1">
      <c r="B721" s="229"/>
    </row>
    <row r="722" ht="12.75" customHeight="1">
      <c r="B722" s="229"/>
    </row>
    <row r="723" ht="12.75" customHeight="1">
      <c r="B723" s="229"/>
    </row>
    <row r="724" ht="12.75" customHeight="1">
      <c r="B724" s="229"/>
    </row>
    <row r="725" ht="12.75" customHeight="1">
      <c r="B725" s="229"/>
    </row>
    <row r="726" ht="12.75" customHeight="1">
      <c r="B726" s="229"/>
    </row>
    <row r="727" ht="12.75" customHeight="1">
      <c r="B727" s="229"/>
    </row>
    <row r="728" ht="12.75" customHeight="1">
      <c r="B728" s="229"/>
    </row>
    <row r="729" ht="12.75" customHeight="1">
      <c r="B729" s="229"/>
    </row>
    <row r="730" ht="12.75" customHeight="1">
      <c r="B730" s="229"/>
    </row>
    <row r="731" ht="12.75" customHeight="1">
      <c r="B731" s="229"/>
    </row>
    <row r="732" ht="12.75" customHeight="1">
      <c r="B732" s="229"/>
    </row>
    <row r="733" ht="12.75" customHeight="1">
      <c r="B733" s="229"/>
    </row>
    <row r="734" ht="12.75" customHeight="1">
      <c r="B734" s="229"/>
    </row>
    <row r="735" ht="12.75" customHeight="1">
      <c r="B735" s="229"/>
    </row>
    <row r="736" ht="12.75" customHeight="1">
      <c r="B736" s="229"/>
    </row>
    <row r="737" ht="12.75" customHeight="1">
      <c r="B737" s="229"/>
    </row>
    <row r="738" ht="12.75" customHeight="1">
      <c r="B738" s="229"/>
    </row>
    <row r="739" ht="12.75" customHeight="1">
      <c r="B739" s="229"/>
    </row>
    <row r="740" ht="12.75" customHeight="1">
      <c r="B740" s="229"/>
    </row>
    <row r="741" ht="12.75" customHeight="1">
      <c r="B741" s="229"/>
    </row>
    <row r="742" ht="12.75" customHeight="1">
      <c r="B742" s="229"/>
    </row>
    <row r="743" ht="12.75" customHeight="1">
      <c r="B743" s="229"/>
    </row>
    <row r="744" ht="12.75" customHeight="1">
      <c r="B744" s="229"/>
    </row>
    <row r="745" ht="12.75" customHeight="1">
      <c r="B745" s="229"/>
    </row>
    <row r="746" ht="12.75" customHeight="1">
      <c r="B746" s="229"/>
    </row>
    <row r="747" ht="12.75" customHeight="1">
      <c r="B747" s="229"/>
    </row>
    <row r="748" ht="12.75" customHeight="1">
      <c r="B748" s="229"/>
    </row>
    <row r="749" ht="12.75" customHeight="1">
      <c r="B749" s="229"/>
    </row>
    <row r="750" ht="12.75" customHeight="1">
      <c r="B750" s="229"/>
    </row>
    <row r="751" ht="12.75" customHeight="1">
      <c r="B751" s="229"/>
    </row>
    <row r="752" ht="12.75" customHeight="1">
      <c r="B752" s="229"/>
    </row>
    <row r="753" ht="12.75" customHeight="1">
      <c r="B753" s="229"/>
    </row>
    <row r="754" ht="12.75" customHeight="1">
      <c r="B754" s="229"/>
    </row>
    <row r="755" ht="12.75" customHeight="1">
      <c r="B755" s="229"/>
    </row>
    <row r="756" ht="12.75" customHeight="1">
      <c r="B756" s="229"/>
    </row>
    <row r="757" ht="12.75" customHeight="1">
      <c r="B757" s="229"/>
    </row>
    <row r="758" ht="12.75" customHeight="1">
      <c r="B758" s="229"/>
    </row>
    <row r="759" ht="12.75" customHeight="1">
      <c r="B759" s="229"/>
    </row>
    <row r="760" ht="12.75" customHeight="1">
      <c r="B760" s="229"/>
    </row>
    <row r="761" ht="12.75" customHeight="1">
      <c r="B761" s="229"/>
    </row>
    <row r="762" ht="12.75" customHeight="1">
      <c r="B762" s="229"/>
    </row>
    <row r="763" ht="12.75" customHeight="1">
      <c r="B763" s="229"/>
    </row>
    <row r="764" ht="12.75" customHeight="1">
      <c r="B764" s="229"/>
    </row>
    <row r="765" ht="12.75" customHeight="1">
      <c r="B765" s="229"/>
    </row>
    <row r="766" ht="12.75" customHeight="1">
      <c r="B766" s="229"/>
    </row>
    <row r="767" ht="12.75" customHeight="1">
      <c r="B767" s="229"/>
    </row>
    <row r="768" ht="12.75" customHeight="1">
      <c r="B768" s="229"/>
    </row>
    <row r="769" ht="12.75" customHeight="1">
      <c r="B769" s="229"/>
    </row>
    <row r="770" ht="12.75" customHeight="1">
      <c r="B770" s="229"/>
    </row>
    <row r="771" ht="12.75" customHeight="1">
      <c r="B771" s="229"/>
    </row>
    <row r="772" ht="12.75" customHeight="1">
      <c r="B772" s="229"/>
    </row>
    <row r="773" ht="12.75" customHeight="1">
      <c r="B773" s="229"/>
    </row>
    <row r="774" ht="12.75" customHeight="1">
      <c r="B774" s="229"/>
    </row>
    <row r="775" ht="12.75" customHeight="1">
      <c r="B775" s="229"/>
    </row>
    <row r="776" ht="12.75" customHeight="1">
      <c r="B776" s="229"/>
    </row>
    <row r="777" ht="12.75" customHeight="1">
      <c r="B777" s="229"/>
    </row>
    <row r="778" ht="12.75" customHeight="1">
      <c r="B778" s="229"/>
    </row>
    <row r="779" ht="12.75" customHeight="1">
      <c r="B779" s="229"/>
    </row>
    <row r="780" ht="12.75" customHeight="1">
      <c r="B780" s="229"/>
    </row>
    <row r="781" ht="12.75" customHeight="1">
      <c r="B781" s="229"/>
    </row>
    <row r="782" ht="12.75" customHeight="1">
      <c r="B782" s="229"/>
    </row>
    <row r="783" ht="12.75" customHeight="1">
      <c r="B783" s="229"/>
    </row>
    <row r="784" ht="12.75" customHeight="1">
      <c r="B784" s="229"/>
    </row>
    <row r="785" ht="12.75" customHeight="1">
      <c r="B785" s="229"/>
    </row>
    <row r="786" ht="12.75" customHeight="1">
      <c r="B786" s="229"/>
    </row>
    <row r="787" ht="12.75" customHeight="1">
      <c r="B787" s="229"/>
    </row>
    <row r="788" ht="12.75" customHeight="1">
      <c r="B788" s="229"/>
    </row>
    <row r="789" ht="12.75" customHeight="1">
      <c r="B789" s="229"/>
    </row>
    <row r="790" ht="12.75" customHeight="1">
      <c r="B790" s="229"/>
    </row>
    <row r="791" ht="12.75" customHeight="1">
      <c r="B791" s="229"/>
    </row>
    <row r="792" ht="12.75" customHeight="1">
      <c r="B792" s="229"/>
    </row>
    <row r="793" ht="12.75" customHeight="1">
      <c r="B793" s="229"/>
    </row>
    <row r="794" ht="12.75" customHeight="1">
      <c r="B794" s="229"/>
    </row>
    <row r="795" ht="12.75" customHeight="1">
      <c r="B795" s="229"/>
    </row>
    <row r="796" ht="12.75" customHeight="1">
      <c r="B796" s="229"/>
    </row>
    <row r="797" ht="12.75" customHeight="1">
      <c r="B797" s="229"/>
    </row>
    <row r="798" ht="12.75" customHeight="1">
      <c r="B798" s="229"/>
    </row>
    <row r="799" ht="12.75" customHeight="1">
      <c r="B799" s="229"/>
    </row>
    <row r="800" ht="12.75" customHeight="1">
      <c r="B800" s="229"/>
    </row>
    <row r="801" ht="12.75" customHeight="1">
      <c r="B801" s="229"/>
    </row>
    <row r="802" ht="12.75" customHeight="1">
      <c r="B802" s="229"/>
    </row>
    <row r="803" ht="12.75" customHeight="1">
      <c r="B803" s="229"/>
    </row>
    <row r="804" ht="12.75" customHeight="1">
      <c r="B804" s="229"/>
    </row>
    <row r="805" ht="12.75" customHeight="1">
      <c r="B805" s="229"/>
    </row>
    <row r="806" ht="12.75" customHeight="1">
      <c r="B806" s="229"/>
    </row>
    <row r="807" ht="12.75" customHeight="1">
      <c r="B807" s="229"/>
    </row>
    <row r="808" ht="12.75" customHeight="1">
      <c r="B808" s="229"/>
    </row>
    <row r="809" ht="12.75" customHeight="1">
      <c r="B809" s="229"/>
    </row>
    <row r="810" ht="12.75" customHeight="1">
      <c r="B810" s="229"/>
    </row>
    <row r="811" ht="12.75" customHeight="1">
      <c r="B811" s="229"/>
    </row>
    <row r="812" ht="12.75" customHeight="1">
      <c r="B812" s="229"/>
    </row>
    <row r="813" ht="12.75" customHeight="1">
      <c r="B813" s="229"/>
    </row>
    <row r="814" ht="12.75" customHeight="1">
      <c r="B814" s="229"/>
    </row>
    <row r="815" ht="12.75" customHeight="1">
      <c r="B815" s="229"/>
    </row>
    <row r="816" ht="12.75" customHeight="1">
      <c r="B816" s="229"/>
    </row>
    <row r="817" ht="12.75" customHeight="1">
      <c r="B817" s="229"/>
    </row>
    <row r="818" ht="12.75" customHeight="1">
      <c r="B818" s="229"/>
    </row>
    <row r="819" ht="12.75" customHeight="1">
      <c r="B819" s="229"/>
    </row>
    <row r="820" ht="12.75" customHeight="1">
      <c r="B820" s="229"/>
    </row>
    <row r="821" ht="12.75" customHeight="1">
      <c r="B821" s="229"/>
    </row>
    <row r="822" ht="12.75" customHeight="1">
      <c r="B822" s="229"/>
    </row>
    <row r="823" ht="12.75" customHeight="1">
      <c r="B823" s="229"/>
    </row>
    <row r="824" ht="12.75" customHeight="1">
      <c r="B824" s="229"/>
    </row>
    <row r="825" ht="12.75" customHeight="1">
      <c r="B825" s="229"/>
    </row>
    <row r="826" ht="12.75" customHeight="1">
      <c r="B826" s="229"/>
    </row>
    <row r="827" ht="12.75" customHeight="1">
      <c r="B827" s="229"/>
    </row>
    <row r="828" ht="12.75" customHeight="1">
      <c r="B828" s="229"/>
    </row>
    <row r="829" ht="12.75" customHeight="1">
      <c r="B829" s="229"/>
    </row>
    <row r="830" ht="12.75" customHeight="1">
      <c r="B830" s="229"/>
    </row>
    <row r="831" ht="12.75" customHeight="1">
      <c r="B831" s="229"/>
    </row>
    <row r="832" ht="12.75" customHeight="1">
      <c r="B832" s="229"/>
    </row>
    <row r="833" ht="12.75" customHeight="1">
      <c r="B833" s="229"/>
    </row>
    <row r="834" ht="12.75" customHeight="1">
      <c r="B834" s="229"/>
    </row>
    <row r="835" ht="12.75" customHeight="1">
      <c r="B835" s="229"/>
    </row>
    <row r="836" ht="12.75" customHeight="1">
      <c r="B836" s="229"/>
    </row>
    <row r="837" ht="12.75" customHeight="1">
      <c r="B837" s="229"/>
    </row>
    <row r="838" ht="12.75" customHeight="1">
      <c r="B838" s="229"/>
    </row>
    <row r="839" ht="12.75" customHeight="1">
      <c r="B839" s="229"/>
    </row>
    <row r="840" ht="12.75" customHeight="1">
      <c r="B840" s="229"/>
    </row>
    <row r="841" ht="12.75" customHeight="1">
      <c r="B841" s="229"/>
    </row>
    <row r="842" ht="12.75" customHeight="1">
      <c r="B842" s="229"/>
    </row>
    <row r="843" ht="12.75" customHeight="1">
      <c r="B843" s="229"/>
    </row>
    <row r="844" ht="12.75" customHeight="1">
      <c r="B844" s="229"/>
    </row>
    <row r="845" ht="12.75" customHeight="1">
      <c r="B845" s="229"/>
    </row>
    <row r="846" ht="12.75" customHeight="1">
      <c r="B846" s="229"/>
    </row>
    <row r="847" ht="12.75" customHeight="1">
      <c r="B847" s="229"/>
    </row>
    <row r="848" ht="12.75" customHeight="1">
      <c r="B848" s="229"/>
    </row>
    <row r="849" ht="12.75" customHeight="1">
      <c r="B849" s="229"/>
    </row>
    <row r="850" ht="12.75" customHeight="1">
      <c r="B850" s="229"/>
    </row>
    <row r="851" ht="12.75" customHeight="1">
      <c r="B851" s="229"/>
    </row>
    <row r="852" ht="12.75" customHeight="1">
      <c r="B852" s="229"/>
    </row>
    <row r="853" ht="12.75" customHeight="1">
      <c r="B853" s="229"/>
    </row>
    <row r="854" ht="12.75" customHeight="1">
      <c r="B854" s="229"/>
    </row>
    <row r="855" ht="12.75" customHeight="1">
      <c r="B855" s="229"/>
    </row>
    <row r="856" ht="12.75" customHeight="1">
      <c r="B856" s="229"/>
    </row>
    <row r="857" ht="12.75" customHeight="1">
      <c r="B857" s="229"/>
    </row>
    <row r="858" ht="12.75" customHeight="1">
      <c r="B858" s="229"/>
    </row>
    <row r="859" ht="12.75" customHeight="1">
      <c r="B859" s="229"/>
    </row>
    <row r="860" ht="12.75" customHeight="1">
      <c r="B860" s="229"/>
    </row>
    <row r="861" ht="12.75" customHeight="1">
      <c r="B861" s="229"/>
    </row>
    <row r="862" ht="12.75" customHeight="1">
      <c r="B862" s="229"/>
    </row>
    <row r="863" ht="12.75" customHeight="1">
      <c r="B863" s="229"/>
    </row>
    <row r="864" ht="12.75" customHeight="1">
      <c r="B864" s="229"/>
    </row>
    <row r="865" ht="12.75" customHeight="1">
      <c r="B865" s="229"/>
    </row>
    <row r="866" ht="12.75" customHeight="1">
      <c r="B866" s="229"/>
    </row>
    <row r="867" ht="12.75" customHeight="1">
      <c r="B867" s="229"/>
    </row>
    <row r="868" ht="12.75" customHeight="1">
      <c r="B868" s="229"/>
    </row>
    <row r="869" ht="12.75" customHeight="1">
      <c r="B869" s="229"/>
    </row>
    <row r="870" ht="12.75" customHeight="1">
      <c r="B870" s="229"/>
    </row>
    <row r="871" ht="12.75" customHeight="1">
      <c r="B871" s="229"/>
    </row>
    <row r="872" ht="12.75" customHeight="1">
      <c r="B872" s="229"/>
    </row>
    <row r="873" ht="12.75" customHeight="1">
      <c r="B873" s="229"/>
    </row>
    <row r="874" ht="12.75" customHeight="1">
      <c r="B874" s="229"/>
    </row>
    <row r="875" ht="12.75" customHeight="1">
      <c r="B875" s="229"/>
    </row>
    <row r="876" ht="12.75" customHeight="1">
      <c r="B876" s="229"/>
    </row>
    <row r="877" ht="12.75" customHeight="1">
      <c r="B877" s="229"/>
    </row>
    <row r="878" ht="12.75" customHeight="1">
      <c r="B878" s="229"/>
    </row>
    <row r="879" ht="12.75" customHeight="1">
      <c r="B879" s="229"/>
    </row>
    <row r="880" ht="12.75" customHeight="1">
      <c r="B880" s="229"/>
    </row>
    <row r="881" ht="12.75" customHeight="1">
      <c r="B881" s="229"/>
    </row>
    <row r="882" ht="12.75" customHeight="1">
      <c r="B882" s="229"/>
    </row>
    <row r="883" ht="12.75" customHeight="1">
      <c r="B883" s="229"/>
    </row>
    <row r="884" ht="12.75" customHeight="1">
      <c r="B884" s="229"/>
    </row>
    <row r="885" ht="12.75" customHeight="1">
      <c r="B885" s="229"/>
    </row>
    <row r="886" ht="12.75" customHeight="1">
      <c r="B886" s="229"/>
    </row>
    <row r="887" ht="12.75" customHeight="1">
      <c r="B887" s="229"/>
    </row>
    <row r="888" ht="12.75" customHeight="1">
      <c r="B888" s="229"/>
    </row>
    <row r="889" ht="12.75" customHeight="1">
      <c r="B889" s="229"/>
    </row>
    <row r="890" ht="12.75" customHeight="1">
      <c r="B890" s="229"/>
    </row>
    <row r="891" ht="12.75" customHeight="1">
      <c r="B891" s="229"/>
    </row>
    <row r="892" ht="12.75" customHeight="1">
      <c r="B892" s="229"/>
    </row>
    <row r="893" ht="12.75" customHeight="1">
      <c r="B893" s="229"/>
    </row>
    <row r="894" ht="12.75" customHeight="1">
      <c r="B894" s="229"/>
    </row>
    <row r="895" ht="12.75" customHeight="1">
      <c r="B895" s="229"/>
    </row>
    <row r="896" ht="12.75" customHeight="1">
      <c r="B896" s="229"/>
    </row>
    <row r="897" ht="12.75" customHeight="1">
      <c r="B897" s="229"/>
    </row>
    <row r="898" ht="12.75" customHeight="1">
      <c r="B898" s="229"/>
    </row>
    <row r="899" ht="12.75" customHeight="1">
      <c r="B899" s="229"/>
    </row>
    <row r="900" ht="12.75" customHeight="1">
      <c r="B900" s="229"/>
    </row>
    <row r="901" ht="12.75" customHeight="1">
      <c r="B901" s="229"/>
    </row>
    <row r="902" ht="12.75" customHeight="1">
      <c r="B902" s="229"/>
    </row>
    <row r="903" ht="12.75" customHeight="1">
      <c r="B903" s="229"/>
    </row>
    <row r="904" ht="12.75" customHeight="1">
      <c r="B904" s="229"/>
    </row>
    <row r="905" ht="12.75" customHeight="1">
      <c r="B905" s="229"/>
    </row>
    <row r="906" ht="12.75" customHeight="1">
      <c r="B906" s="229"/>
    </row>
    <row r="907" ht="12.75" customHeight="1">
      <c r="B907" s="229"/>
    </row>
    <row r="908" ht="12.75" customHeight="1">
      <c r="B908" s="229"/>
    </row>
    <row r="909" ht="12.75" customHeight="1">
      <c r="B909" s="229"/>
    </row>
    <row r="910" ht="12.75" customHeight="1">
      <c r="B910" s="229"/>
    </row>
    <row r="911" ht="12.75" customHeight="1">
      <c r="B911" s="229"/>
    </row>
    <row r="912" ht="12.75" customHeight="1">
      <c r="B912" s="229"/>
    </row>
    <row r="913" ht="12.75" customHeight="1">
      <c r="B913" s="229"/>
    </row>
    <row r="914" ht="12.75" customHeight="1">
      <c r="B914" s="229"/>
    </row>
    <row r="915" ht="12.75" customHeight="1">
      <c r="B915" s="229"/>
    </row>
    <row r="916" ht="12.75" customHeight="1">
      <c r="B916" s="229"/>
    </row>
    <row r="917" ht="12.75" customHeight="1">
      <c r="B917" s="229"/>
    </row>
    <row r="918" ht="12.75" customHeight="1">
      <c r="B918" s="229"/>
    </row>
    <row r="919" ht="12.75" customHeight="1">
      <c r="B919" s="229"/>
    </row>
    <row r="920" ht="12.75" customHeight="1">
      <c r="B920" s="229"/>
    </row>
    <row r="921" ht="12.75" customHeight="1">
      <c r="B921" s="229"/>
    </row>
    <row r="922" ht="12.75" customHeight="1">
      <c r="B922" s="229"/>
    </row>
    <row r="923" ht="12.75" customHeight="1">
      <c r="B923" s="229"/>
    </row>
    <row r="924" ht="12.75" customHeight="1">
      <c r="B924" s="229"/>
    </row>
    <row r="925" ht="12.75" customHeight="1">
      <c r="B925" s="229"/>
    </row>
    <row r="926" ht="12.75" customHeight="1">
      <c r="B926" s="229"/>
    </row>
    <row r="927" ht="12.75" customHeight="1">
      <c r="B927" s="229"/>
    </row>
    <row r="928" ht="12.75" customHeight="1">
      <c r="B928" s="229"/>
    </row>
    <row r="929" ht="12.75" customHeight="1">
      <c r="B929" s="229"/>
    </row>
    <row r="930" ht="12.75" customHeight="1">
      <c r="B930" s="229"/>
    </row>
    <row r="931" ht="12.75" customHeight="1">
      <c r="B931" s="229"/>
    </row>
    <row r="932" ht="12.75" customHeight="1">
      <c r="B932" s="229"/>
    </row>
    <row r="933" ht="12.75" customHeight="1">
      <c r="B933" s="229"/>
    </row>
    <row r="934" ht="12.75" customHeight="1">
      <c r="B934" s="229"/>
    </row>
    <row r="935" ht="12.75" customHeight="1">
      <c r="B935" s="229"/>
    </row>
    <row r="936" ht="12.75" customHeight="1">
      <c r="B936" s="229"/>
    </row>
    <row r="937" ht="12.75" customHeight="1">
      <c r="B937" s="229"/>
    </row>
    <row r="938" ht="12.75" customHeight="1">
      <c r="B938" s="229"/>
    </row>
    <row r="939" ht="12.75" customHeight="1">
      <c r="B939" s="229"/>
    </row>
    <row r="940" ht="12.75" customHeight="1">
      <c r="B940" s="229"/>
    </row>
    <row r="941" ht="12.75" customHeight="1">
      <c r="B941" s="229"/>
    </row>
    <row r="942" ht="12.75" customHeight="1">
      <c r="B942" s="229"/>
    </row>
    <row r="943" ht="12.75" customHeight="1">
      <c r="B943" s="229"/>
    </row>
    <row r="944" ht="12.75" customHeight="1">
      <c r="B944" s="229"/>
    </row>
    <row r="945" ht="12.75" customHeight="1">
      <c r="B945" s="229"/>
    </row>
    <row r="946" ht="12.75" customHeight="1">
      <c r="B946" s="229"/>
    </row>
    <row r="947" ht="12.75" customHeight="1">
      <c r="B947" s="229"/>
    </row>
    <row r="948" ht="12.75" customHeight="1">
      <c r="B948" s="229"/>
    </row>
    <row r="949" ht="12.75" customHeight="1">
      <c r="B949" s="229"/>
    </row>
    <row r="950" ht="12.75" customHeight="1">
      <c r="B950" s="229"/>
    </row>
    <row r="951" ht="12.75" customHeight="1">
      <c r="B951" s="229"/>
    </row>
    <row r="952" ht="12.75" customHeight="1">
      <c r="B952" s="229"/>
    </row>
    <row r="953" ht="12.75" customHeight="1">
      <c r="B953" s="229"/>
    </row>
    <row r="954" ht="12.75" customHeight="1">
      <c r="B954" s="229"/>
    </row>
    <row r="955" ht="12.75" customHeight="1">
      <c r="B955" s="229"/>
    </row>
    <row r="956" ht="12.75" customHeight="1">
      <c r="B956" s="229"/>
    </row>
    <row r="957" ht="12.75" customHeight="1">
      <c r="B957" s="229"/>
    </row>
    <row r="958" ht="12.75" customHeight="1">
      <c r="B958" s="229"/>
    </row>
    <row r="959" ht="12.75" customHeight="1">
      <c r="B959" s="229"/>
    </row>
    <row r="960" ht="12.75" customHeight="1">
      <c r="B960" s="229"/>
    </row>
    <row r="961" ht="12.75" customHeight="1">
      <c r="B961" s="229"/>
    </row>
    <row r="962" ht="12.75" customHeight="1">
      <c r="B962" s="229"/>
    </row>
    <row r="963" ht="12.75" customHeight="1">
      <c r="B963" s="229"/>
    </row>
    <row r="964" ht="12.75" customHeight="1">
      <c r="B964" s="229"/>
    </row>
    <row r="965" ht="12.75" customHeight="1">
      <c r="B965" s="229"/>
    </row>
    <row r="966" ht="12.75" customHeight="1">
      <c r="B966" s="229"/>
    </row>
    <row r="967" ht="12.75" customHeight="1">
      <c r="B967" s="229"/>
    </row>
    <row r="968" ht="12.75" customHeight="1">
      <c r="B968" s="229"/>
    </row>
    <row r="969" ht="12.75" customHeight="1">
      <c r="B969" s="229"/>
    </row>
    <row r="970" ht="12.75" customHeight="1">
      <c r="B970" s="229"/>
    </row>
    <row r="971" ht="12.75" customHeight="1">
      <c r="B971" s="229"/>
    </row>
    <row r="972" ht="12.75" customHeight="1">
      <c r="B972" s="229"/>
    </row>
    <row r="973" ht="12.75" customHeight="1">
      <c r="B973" s="229"/>
    </row>
    <row r="974" ht="12.75" customHeight="1">
      <c r="B974" s="229"/>
    </row>
    <row r="975" ht="12.75" customHeight="1">
      <c r="B975" s="229"/>
    </row>
    <row r="976" ht="12.75" customHeight="1">
      <c r="B976" s="229"/>
    </row>
    <row r="977" ht="12.75" customHeight="1">
      <c r="B977" s="229"/>
    </row>
    <row r="978" ht="12.75" customHeight="1">
      <c r="B978" s="229"/>
    </row>
    <row r="979" ht="12.75" customHeight="1">
      <c r="B979" s="229"/>
    </row>
    <row r="980" ht="12.75" customHeight="1">
      <c r="B980" s="229"/>
    </row>
    <row r="981" ht="12.75" customHeight="1">
      <c r="B981" s="229"/>
    </row>
    <row r="982" ht="12.75" customHeight="1">
      <c r="B982" s="229"/>
    </row>
    <row r="983" ht="12.75" customHeight="1">
      <c r="B983" s="229"/>
    </row>
    <row r="984" ht="12.75" customHeight="1">
      <c r="B984" s="229"/>
    </row>
    <row r="985" ht="12.75" customHeight="1">
      <c r="B985" s="229"/>
    </row>
    <row r="986" ht="12.75" customHeight="1">
      <c r="B986" s="229"/>
    </row>
    <row r="987" ht="12.75" customHeight="1">
      <c r="B987" s="229"/>
    </row>
    <row r="988" ht="12.75" customHeight="1">
      <c r="B988" s="229"/>
    </row>
    <row r="989" ht="12.75" customHeight="1">
      <c r="B989" s="229"/>
    </row>
    <row r="990" ht="12.75" customHeight="1">
      <c r="B990" s="229"/>
    </row>
    <row r="991" ht="12.75" customHeight="1">
      <c r="B991" s="229"/>
    </row>
    <row r="992" ht="12.75" customHeight="1">
      <c r="B992" s="229"/>
    </row>
    <row r="993" ht="12.75" customHeight="1">
      <c r="B993" s="229"/>
    </row>
    <row r="994" ht="12.75" customHeight="1">
      <c r="B994" s="229"/>
    </row>
    <row r="995" ht="12.75" customHeight="1">
      <c r="B995" s="229"/>
    </row>
    <row r="996" ht="12.75" customHeight="1">
      <c r="B996" s="229"/>
    </row>
    <row r="997" ht="12.75" customHeight="1">
      <c r="B997" s="229"/>
    </row>
    <row r="998" ht="12.75" customHeight="1">
      <c r="B998" s="229"/>
    </row>
    <row r="999" ht="12.75" customHeight="1">
      <c r="B999" s="229"/>
    </row>
    <row r="1000" ht="12.75" customHeight="1">
      <c r="B1000" s="22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