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F8C1D518-CD00-47EF-8D7B-E4D07E480ED6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U24" i="37" s="1"/>
  <c r="W23" i="37"/>
  <c r="AB23" i="37" s="1"/>
  <c r="V23" i="37"/>
  <c r="X23" i="37" s="1"/>
  <c r="Y23" i="37" s="1"/>
  <c r="O23" i="37"/>
  <c r="N23" i="37"/>
  <c r="P23" i="37" s="1"/>
  <c r="U23" i="37" s="1"/>
  <c r="W22" i="37"/>
  <c r="AB22" i="37" s="1"/>
  <c r="V22" i="37"/>
  <c r="X22" i="37" s="1"/>
  <c r="Y22" i="37" s="1"/>
  <c r="O22" i="37"/>
  <c r="N22" i="37"/>
  <c r="P22" i="37" s="1"/>
  <c r="W21" i="37"/>
  <c r="AB21" i="37" s="1"/>
  <c r="V21" i="37"/>
  <c r="X21" i="37" s="1"/>
  <c r="Y21" i="37" s="1"/>
  <c r="P21" i="37"/>
  <c r="U21" i="37" s="1"/>
  <c r="O21" i="37"/>
  <c r="N21" i="37"/>
  <c r="W20" i="37"/>
  <c r="AB20" i="37" s="1"/>
  <c r="V20" i="37"/>
  <c r="X20" i="37" s="1"/>
  <c r="Y20" i="37" s="1"/>
  <c r="O20" i="37"/>
  <c r="N20" i="37"/>
  <c r="P20" i="37" s="1"/>
  <c r="U20" i="37" s="1"/>
  <c r="W19" i="37"/>
  <c r="AB19" i="37" s="1"/>
  <c r="V19" i="37"/>
  <c r="X19" i="37" s="1"/>
  <c r="Y19" i="37" s="1"/>
  <c r="O19" i="37"/>
  <c r="N19" i="37"/>
  <c r="P19" i="37" s="1"/>
  <c r="U19" i="37" s="1"/>
  <c r="W18" i="37"/>
  <c r="AB18" i="37" s="1"/>
  <c r="V18" i="37"/>
  <c r="X18" i="37" s="1"/>
  <c r="Y18" i="37" s="1"/>
  <c r="O18" i="37"/>
  <c r="N18" i="37"/>
  <c r="P18" i="37" s="1"/>
  <c r="W17" i="37"/>
  <c r="AB17" i="37" s="1"/>
  <c r="V17" i="37"/>
  <c r="X17" i="37" s="1"/>
  <c r="Y17" i="37" s="1"/>
  <c r="P17" i="37"/>
  <c r="U17" i="37" s="1"/>
  <c r="O17" i="37"/>
  <c r="N17" i="37"/>
  <c r="W16" i="37"/>
  <c r="AB16" i="37" s="1"/>
  <c r="V16" i="37"/>
  <c r="X16" i="37" s="1"/>
  <c r="Y16" i="37" s="1"/>
  <c r="O16" i="37"/>
  <c r="N16" i="37"/>
  <c r="P16" i="37" s="1"/>
  <c r="U16" i="37" s="1"/>
  <c r="AB15" i="37"/>
  <c r="W15" i="37"/>
  <c r="V15" i="37"/>
  <c r="X15" i="37" s="1"/>
  <c r="Y15" i="37" s="1"/>
  <c r="O15" i="37"/>
  <c r="N15" i="37"/>
  <c r="P15" i="37" s="1"/>
  <c r="U15" i="37" s="1"/>
  <c r="W14" i="37"/>
  <c r="AB14" i="37" s="1"/>
  <c r="V14" i="37"/>
  <c r="X14" i="37" s="1"/>
  <c r="Y14" i="37" s="1"/>
  <c r="P14" i="37"/>
  <c r="O14" i="37"/>
  <c r="N14" i="37"/>
  <c r="W13" i="37"/>
  <c r="AB13" i="37" s="1"/>
  <c r="V13" i="37"/>
  <c r="X13" i="37" s="1"/>
  <c r="Y13" i="37" s="1"/>
  <c r="O13" i="37"/>
  <c r="N13" i="37"/>
  <c r="P13" i="37" s="1"/>
  <c r="U13" i="37" s="1"/>
  <c r="W12" i="37"/>
  <c r="AB12" i="37" s="1"/>
  <c r="V12" i="37"/>
  <c r="X12" i="37" s="1"/>
  <c r="Y12" i="37" s="1"/>
  <c r="O12" i="37"/>
  <c r="N12" i="37"/>
  <c r="P12" i="37" s="1"/>
  <c r="U12" i="37" s="1"/>
  <c r="W11" i="37"/>
  <c r="AB11" i="37" s="1"/>
  <c r="V11" i="37"/>
  <c r="X11" i="37" s="1"/>
  <c r="Y11" i="37" s="1"/>
  <c r="O11" i="37"/>
  <c r="N11" i="37"/>
  <c r="P11" i="37" s="1"/>
  <c r="U11" i="37" s="1"/>
  <c r="W10" i="37"/>
  <c r="AB10" i="37" s="1"/>
  <c r="V10" i="37"/>
  <c r="X10" i="37" s="1"/>
  <c r="Y10" i="37" s="1"/>
  <c r="O10" i="37"/>
  <c r="N10" i="37"/>
  <c r="P10" i="37" s="1"/>
  <c r="W9" i="37"/>
  <c r="AB9" i="37" s="1"/>
  <c r="V9" i="37"/>
  <c r="X9" i="37" s="1"/>
  <c r="Y9" i="37" s="1"/>
  <c r="O9" i="37"/>
  <c r="N9" i="37"/>
  <c r="P9" i="37" s="1"/>
  <c r="U9" i="37" s="1"/>
  <c r="Q18" i="37" l="1"/>
  <c r="U18" i="37"/>
  <c r="Q22" i="37"/>
  <c r="U22" i="37"/>
  <c r="Q10" i="37"/>
  <c r="U10" i="37"/>
  <c r="Q14" i="37"/>
  <c r="U14" i="37"/>
  <c r="Z9" i="37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U22" i="34" l="1"/>
  <c r="Q22" i="34"/>
  <c r="U15" i="34"/>
  <c r="Q15" i="34"/>
  <c r="U21" i="34"/>
  <c r="Q21" i="34"/>
  <c r="U13" i="34"/>
  <c r="Q13" i="34"/>
  <c r="U18" i="34"/>
  <c r="Q18" i="34"/>
  <c r="U17" i="34"/>
  <c r="Q17" i="34"/>
  <c r="U19" i="34"/>
  <c r="Q19" i="34"/>
  <c r="U20" i="34"/>
  <c r="Q20" i="34"/>
  <c r="R13" i="34"/>
  <c r="Z13" i="34"/>
  <c r="AA13" i="34"/>
  <c r="R17" i="34"/>
  <c r="Z17" i="34"/>
  <c r="AA17" i="34"/>
  <c r="R23" i="34"/>
  <c r="AA23" i="34"/>
  <c r="AB23" i="34" s="1"/>
  <c r="Z23" i="34"/>
  <c r="R12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U23" i="34" l="1"/>
  <c r="Q23" i="34"/>
  <c r="U24" i="34"/>
  <c r="Q24" i="34"/>
  <c r="Q11" i="34"/>
  <c r="R11" i="34" s="1"/>
  <c r="Q14" i="34"/>
  <c r="U14" i="34"/>
  <c r="U12" i="34"/>
  <c r="Q12" i="34"/>
  <c r="U16" i="34"/>
  <c r="Q16" i="34"/>
  <c r="U10" i="34"/>
  <c r="Q10" i="34"/>
  <c r="R10" i="34" s="1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<sst xmlns="http://schemas.openxmlformats.org/spreadsheetml/2006/main" count="146" uniqueCount="65">
  <si>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</si>
  <si>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</si>
  <si>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</si>
  <si>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</si>
  <si>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</si>
  <si>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</si>
  <si>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</si>
  <si>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</si>
  <si>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</si>
  <si>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</si>
  <si>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</si>
  <si>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</si>
  <si>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</si>
  <si>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</si>
  <si>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</si>
  <si>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</si>
  <si>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</si>
  <si>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</si>
  <si>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</si>
  <si>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</si>
  <si>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</si>
  <si>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</si>
  <si>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</si>
  <si>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</si>
  <si>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</si>
  <si>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</si>
  <si>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</si>
  <si>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</si>
  <si>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</si>
  <si>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</si>
  <si>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</si>
  <si>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</si>
  <si>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</si>
  <si>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</si>
  <si>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</si>
  <si>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</si>
  <si>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</si>
  <si>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</si>
  <si>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</si>
  <si>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</si>
  <si>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</si>
  <si>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</si>
  <si>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</si>
  <si>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</si>
  <si>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</si>
  <si>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</si>
  <si>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</si>
  <si>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</si>
  <si>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</si>
  <si>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</si>
  <si>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</si>
  <si>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</si>
  <si>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</si>
  <si>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K2</t>
  </si>
  <si>
    <t>Larisa Izumrudova</t>
  </si>
  <si>
    <t>Vigrestad IK</t>
  </si>
  <si>
    <t>Eline Høien</t>
  </si>
  <si>
    <t>UK</t>
  </si>
  <si>
    <t>Seriestevne</t>
  </si>
  <si>
    <t>Vigrestad Hallen</t>
  </si>
  <si>
    <t>Torbjørn Ødegård, Vigrestad IK, F</t>
  </si>
  <si>
    <t>Ann Beatrice Høien, Vigrestad IK, F</t>
  </si>
  <si>
    <t>55</t>
  </si>
  <si>
    <t>81</t>
  </si>
  <si>
    <t>Hans Gunnar Kvadsheim, Vigrestad IK,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</si>
</sst>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M11" sqref="M11"/>
    </sheetView>
  </sheetViews>
  <sheetFormatPr baseColWidth="10" defaultColWidth="9.14062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85546875" style="1" customWidth="1"/>
    <col min="6" max="6" width="27.7109375" style="5" customWidth="1"/>
    <col min="7" max="7" width="20.2851562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140625" style="4" customWidth="1"/>
    <col min="22" max="24" width="9.140625" style="4" hidden="1" customWidth="1"/>
    <col min="25" max="25" width="7.8554687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3" t="s">
        <v>52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8" ht="24.75" customHeight="1" x14ac:dyDescent="1.05">
      <c r="F2" s="104" t="s">
        <v>34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5" t="s">
        <v>58</v>
      </c>
      <c r="D5" s="105"/>
      <c r="E5" s="105"/>
      <c r="F5" s="105"/>
      <c r="G5" s="59" t="s">
        <v>0</v>
      </c>
      <c r="H5" s="105" t="s">
        <v>55</v>
      </c>
      <c r="I5" s="105"/>
      <c r="J5" s="105"/>
      <c r="K5" s="105"/>
      <c r="L5" s="59" t="s">
        <v>1</v>
      </c>
      <c r="M5" s="106" t="s">
        <v>59</v>
      </c>
      <c r="N5" s="106"/>
      <c r="O5" s="106"/>
      <c r="P5" s="106"/>
      <c r="Q5" s="59" t="s">
        <v>2</v>
      </c>
      <c r="R5" s="86">
        <v>44769</v>
      </c>
      <c r="S5" s="60" t="s">
        <v>24</v>
      </c>
      <c r="T5" s="74">
        <v>1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100000000000001" customHeight="1" x14ac:dyDescent="0.4">
      <c r="A9" s="78" t="s">
        <v>62</v>
      </c>
      <c r="B9" s="61">
        <v>53.41</v>
      </c>
      <c r="C9" s="62" t="s">
        <v>57</v>
      </c>
      <c r="D9" s="63">
        <v>39505</v>
      </c>
      <c r="E9" s="75"/>
      <c r="F9" s="64" t="s">
        <v>56</v>
      </c>
      <c r="G9" s="64" t="s">
        <v>55</v>
      </c>
      <c r="H9" s="79">
        <v>40</v>
      </c>
      <c r="I9" s="80">
        <v>44</v>
      </c>
      <c r="J9" s="81">
        <v>47</v>
      </c>
      <c r="K9" s="82">
        <v>51</v>
      </c>
      <c r="L9" s="83">
        <v>54</v>
      </c>
      <c r="M9" s="83">
        <v>57</v>
      </c>
      <c r="N9" s="65">
        <f t="shared" ref="N9:N24" si="0">IF(MAX(H9:J9)&lt;0,0,TRUNC(MAX(H9:J9)/1)*1)</f>
        <v>47</v>
      </c>
      <c r="O9" s="65">
        <f t="shared" ref="O9:O24" si="1">IF(MAX(K9:M9)&lt;0,0,TRUNC(MAX(K9:M9)/1)*1)</f>
        <v>57</v>
      </c>
      <c r="P9" s="65">
        <f t="shared" ref="P9:P23" si="2">IF(N9=0,0,IF(O9=0,0,SUM(N9:O9)))</f>
        <v>104</v>
      </c>
      <c r="Q9" s="88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152.07113875268709</v>
      </c>
      <c r="R9" s="87" t="str">
        <f>IF(Y9=1,Q9*AB9,"")</f>
        <v/>
      </c>
      <c r="S9" s="66"/>
      <c r="T9" s="67"/>
      <c r="U9" s="68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1.4622224880066066</v>
      </c>
      <c r="V9" s="76">
        <f>R5</f>
        <v>44769</v>
      </c>
      <c r="W9" s="1" t="str">
        <f>IF(ISNUMBER(FIND("M",C9)),"m",IF(ISNUMBER(FIND("K",C9)),"k"))</f>
        <v>k</v>
      </c>
      <c r="X9" s="93">
        <f>IF(OR(D9="",V9=""),0,(YEAR(V9)-YEAR(D9)))</f>
        <v>14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b">
        <f>IF(W9="m",Z9,IF(W9="k",AA9,""))</f>
        <v>0</v>
      </c>
    </row>
    <row r="10" spans="1:28" s="9" customFormat="1" ht="20.100000000000001" customHeight="1" x14ac:dyDescent="0.4">
      <c r="A10" s="78" t="s">
        <v>63</v>
      </c>
      <c r="B10" s="61">
        <v>76.86</v>
      </c>
      <c r="C10" s="62" t="s">
        <v>53</v>
      </c>
      <c r="D10" s="63">
        <v>28584</v>
      </c>
      <c r="E10" s="75"/>
      <c r="F10" s="64" t="s">
        <v>54</v>
      </c>
      <c r="G10" s="64" t="s">
        <v>55</v>
      </c>
      <c r="H10" s="79">
        <v>44</v>
      </c>
      <c r="I10" s="80">
        <v>47</v>
      </c>
      <c r="J10" s="81">
        <v>50</v>
      </c>
      <c r="K10" s="82">
        <v>54</v>
      </c>
      <c r="L10" s="83">
        <v>57</v>
      </c>
      <c r="M10" s="83">
        <v>60</v>
      </c>
      <c r="N10" s="65">
        <f t="shared" si="0"/>
        <v>50</v>
      </c>
      <c r="O10" s="65">
        <f t="shared" si="1"/>
        <v>60</v>
      </c>
      <c r="P10" s="65">
        <f t="shared" si="2"/>
        <v>110</v>
      </c>
      <c r="Q10" s="87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129.51076581815801</v>
      </c>
      <c r="R10" s="87">
        <f t="shared" ref="R10:R24" si="4">IF(Y10=1,Q10*AB10,"")</f>
        <v>156.06047281088041</v>
      </c>
      <c r="S10" s="69"/>
      <c r="T10" s="70"/>
      <c r="U10" s="68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1.177370598346891</v>
      </c>
      <c r="V10" s="76">
        <f>R5</f>
        <v>44769</v>
      </c>
      <c r="W10" s="1" t="str">
        <f>IF(ISNUMBER(FIND("M",C10)),"m",IF(ISNUMBER(FIND("K",C10)),"k"))</f>
        <v>k</v>
      </c>
      <c r="X10" s="93">
        <f>IF(OR(D10="",V10=""),0,(YEAR(V10)-YEAR(D10)))</f>
        <v>44</v>
      </c>
      <c r="Y10" s="100">
        <f>IF(X10&gt;34,1,0)</f>
        <v>1</v>
      </c>
      <c r="Z10" s="9">
        <f>IF(Y10=1,LOOKUP(X10,'Meltzer-Faber'!A3:A63,'Meltzer-Faber'!B3:B63))</f>
        <v>1.1890000000000001</v>
      </c>
      <c r="AA10" s="96">
        <f>IF(Y10=1,LOOKUP(X10,'Meltzer-Faber'!A3:A63,'Meltzer-Faber'!C3:C63))</f>
        <v>1.2050000000000001</v>
      </c>
      <c r="AB10" s="96">
        <f t="shared" ref="AB10:AB24" si="6">IF(W10="m",Z10,IF(W10="k",AA10,""))</f>
        <v>1.2050000000000001</v>
      </c>
    </row>
    <row r="11" spans="1:28" s="9" customFormat="1" ht="20.100000000000001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44769</v>
      </c>
      <c r="W11" s="1" t="b">
        <f t="shared" ref="W11:W24" si="7">IF(ISNUMBER(FIND("M",C11)),"m",IF(ISNUMBER(FIND("K",C11)),"k"))</f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6"/>
        <v/>
      </c>
    </row>
    <row r="12" spans="1:28" s="9" customFormat="1" ht="20.100000000000001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44769</v>
      </c>
      <c r="W12" s="1" t="b">
        <f t="shared" si="7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6"/>
        <v/>
      </c>
    </row>
    <row r="13" spans="1:28" s="9" customFormat="1" ht="20.100000000000001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44769</v>
      </c>
      <c r="W13" s="1" t="b">
        <f t="shared" si="7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6"/>
        <v/>
      </c>
    </row>
    <row r="14" spans="1:28" s="9" customFormat="1" ht="20.100000000000001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44769</v>
      </c>
      <c r="W14" s="1" t="b">
        <f t="shared" si="7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6"/>
        <v/>
      </c>
    </row>
    <row r="15" spans="1:28" s="9" customFormat="1" ht="20.100000000000001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44769</v>
      </c>
      <c r="W15" s="1" t="b">
        <f t="shared" si="7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6"/>
        <v/>
      </c>
    </row>
    <row r="16" spans="1:28" s="9" customFormat="1" ht="20.100000000000001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44769</v>
      </c>
      <c r="W16" s="1" t="b">
        <f t="shared" si="7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6"/>
        <v/>
      </c>
    </row>
    <row r="17" spans="1:28" s="9" customFormat="1" ht="20.100000000000001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44769</v>
      </c>
      <c r="W17" s="1" t="b">
        <f t="shared" si="7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6"/>
        <v/>
      </c>
    </row>
    <row r="18" spans="1:28" s="9" customFormat="1" ht="20.100000000000001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44769</v>
      </c>
      <c r="W18" s="1" t="b">
        <f t="shared" si="7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6"/>
        <v/>
      </c>
    </row>
    <row r="19" spans="1:28" s="9" customFormat="1" ht="20.100000000000001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44769</v>
      </c>
      <c r="W19" s="1" t="b">
        <f t="shared" si="7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6"/>
        <v/>
      </c>
    </row>
    <row r="20" spans="1:28" s="9" customFormat="1" ht="20.100000000000001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44769</v>
      </c>
      <c r="W20" s="1" t="b">
        <f t="shared" si="7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6"/>
        <v/>
      </c>
    </row>
    <row r="21" spans="1:28" s="9" customFormat="1" ht="20.100000000000001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44769</v>
      </c>
      <c r="W21" s="1" t="b">
        <f t="shared" si="7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6"/>
        <v/>
      </c>
    </row>
    <row r="22" spans="1:28" s="9" customFormat="1" ht="20.100000000000001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44769</v>
      </c>
      <c r="W22" s="1" t="b">
        <f t="shared" si="7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6"/>
        <v/>
      </c>
    </row>
    <row r="23" spans="1:28" s="9" customFormat="1" ht="20.100000000000001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44769</v>
      </c>
      <c r="W23" s="1" t="b">
        <f t="shared" si="7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6"/>
        <v/>
      </c>
    </row>
    <row r="24" spans="1:28" s="9" customFormat="1" ht="20.100000000000001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44769</v>
      </c>
      <c r="W24" s="1" t="b">
        <f t="shared" si="7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2" t="s">
        <v>60</v>
      </c>
      <c r="D27" s="102"/>
      <c r="E27" s="102"/>
      <c r="F27" s="102"/>
      <c r="G27" s="57" t="s">
        <v>33</v>
      </c>
      <c r="H27" s="49">
        <v>1</v>
      </c>
      <c r="I27" s="102" t="s">
        <v>60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1"/>
      <c r="AA27" s="95"/>
      <c r="AB27" s="95"/>
    </row>
    <row r="28" spans="1:28" s="6" customFormat="1" ht="13.9" x14ac:dyDescent="0.4">
      <c r="B28"/>
      <c r="C28" s="102" t="s">
        <v>20</v>
      </c>
      <c r="D28" s="102"/>
      <c r="E28" s="102"/>
      <c r="F28" s="102"/>
      <c r="G28" s="51" t="s">
        <v>20</v>
      </c>
      <c r="H28" s="49">
        <v>2</v>
      </c>
      <c r="I28" s="102" t="s">
        <v>61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AA28" s="95"/>
      <c r="AB28" s="95"/>
    </row>
    <row r="29" spans="1:28" s="6" customFormat="1" ht="15.4" x14ac:dyDescent="0.45">
      <c r="A29" s="56" t="s">
        <v>32</v>
      </c>
      <c r="B29"/>
      <c r="C29" s="102"/>
      <c r="D29" s="102"/>
      <c r="E29" s="102"/>
      <c r="F29" s="102"/>
      <c r="G29" s="50"/>
      <c r="H29" s="49">
        <v>3</v>
      </c>
      <c r="I29" s="102" t="s">
        <v>64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AA29" s="95"/>
      <c r="AB29" s="95"/>
    </row>
    <row r="30" spans="1:28" s="6" customFormat="1" ht="13.9" x14ac:dyDescent="0.4">
      <c r="A30" s="49"/>
      <c r="B30"/>
      <c r="C30" s="102"/>
      <c r="D30" s="102"/>
      <c r="E30" s="102"/>
      <c r="F30" s="102"/>
      <c r="G30" s="50"/>
      <c r="H30" s="4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2"/>
      <c r="D31" s="102"/>
      <c r="E31" s="102"/>
      <c r="F31" s="102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ht="15.4" x14ac:dyDescent="0.45">
      <c r="C33" s="27"/>
      <c r="D33" s="3"/>
      <c r="E33" s="3"/>
      <c r="F33" s="4"/>
      <c r="G33" s="58" t="s">
        <v>35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ht="15.4" x14ac:dyDescent="0.45">
      <c r="A34" s="56" t="s">
        <v>18</v>
      </c>
      <c r="B34"/>
      <c r="C34" s="102" t="s">
        <v>60</v>
      </c>
      <c r="D34" s="102"/>
      <c r="E34" s="102"/>
      <c r="F34" s="102"/>
      <c r="G34" s="58" t="s">
        <v>37</v>
      </c>
      <c r="H34" s="102" t="s">
        <v>60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ht="13.9" x14ac:dyDescent="0.4">
      <c r="C35" s="102"/>
      <c r="D35" s="102"/>
      <c r="E35" s="102"/>
      <c r="F35" s="102"/>
      <c r="G35" s="50"/>
      <c r="H35" s="6"/>
      <c r="I35" s="52"/>
    </row>
    <row r="36" spans="1:20" ht="15.4" x14ac:dyDescent="0.45">
      <c r="A36" s="56" t="s">
        <v>36</v>
      </c>
      <c r="B36" s="47"/>
      <c r="C36" s="102"/>
      <c r="D36" s="102"/>
      <c r="E36" s="102"/>
      <c r="F36" s="102"/>
      <c r="G36" s="58" t="s">
        <v>22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ht="13.9" x14ac:dyDescent="0.4">
      <c r="C37" s="102"/>
      <c r="D37" s="102"/>
      <c r="E37" s="102"/>
      <c r="F37" s="102"/>
      <c r="G37" s="5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3.9" x14ac:dyDescent="0.4">
      <c r="C39" s="48"/>
      <c r="D39" s="3"/>
      <c r="E39" s="3"/>
      <c r="F39" s="4"/>
      <c r="G39" s="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ht="13.9" x14ac:dyDescent="0.4">
      <c r="C40" s="2"/>
      <c r="D40" s="3"/>
      <c r="E40" s="3"/>
      <c r="F40" s="4"/>
      <c r="G40" s="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x14ac:dyDescent="0.4">
      <c r="H41" s="5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85546875" style="1" customWidth="1"/>
    <col min="6" max="6" width="27.7109375" style="5" customWidth="1"/>
    <col min="7" max="7" width="20.2851562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140625" style="4" customWidth="1"/>
    <col min="22" max="24" width="9.140625" style="4" hidden="1" customWidth="1"/>
    <col min="25" max="25" width="7.8554687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3" t="s">
        <v>39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8" ht="24.75" customHeight="1" x14ac:dyDescent="1.05">
      <c r="F2" s="104" t="s">
        <v>34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5" t="s">
        <v>20</v>
      </c>
      <c r="D5" s="105"/>
      <c r="E5" s="105"/>
      <c r="F5" s="105"/>
      <c r="G5" s="59" t="s">
        <v>0</v>
      </c>
      <c r="H5" s="105"/>
      <c r="I5" s="105"/>
      <c r="J5" s="105"/>
      <c r="K5" s="105"/>
      <c r="L5" s="59" t="s">
        <v>1</v>
      </c>
      <c r="M5" s="106"/>
      <c r="N5" s="106"/>
      <c r="O5" s="106"/>
      <c r="P5" s="106"/>
      <c r="Q5" s="59" t="s">
        <v>2</v>
      </c>
      <c r="R5" s="86"/>
      <c r="S5" s="60" t="s">
        <v>24</v>
      </c>
      <c r="T5" s="74">
        <v>2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100000000000001" customHeight="1" x14ac:dyDescent="0.4">
      <c r="A9" s="78"/>
      <c r="B9" s="61"/>
      <c r="C9" s="62"/>
      <c r="D9" s="63"/>
      <c r="E9" s="75"/>
      <c r="F9" s="64"/>
      <c r="G9" s="64"/>
      <c r="H9" s="79"/>
      <c r="I9" s="80"/>
      <c r="J9" s="81"/>
      <c r="K9" s="82"/>
      <c r="L9" s="83"/>
      <c r="M9" s="83"/>
      <c r="N9" s="65">
        <f t="shared" ref="N9:N24" si="0">IF(MAX(H9:J9)&lt;0,0,TRUNC(MAX(H9:J9)/1)*1)</f>
        <v>0</v>
      </c>
      <c r="O9" s="65">
        <f t="shared" ref="O9:O24" si="1">IF(MAX(K9:M9)&lt;0,0,TRUNC(MAX(K9:M9)/1)*1)</f>
        <v>0</v>
      </c>
      <c r="P9" s="65">
        <f t="shared" ref="P9:P23" si="2">IF(N9=0,0,IF(O9=0,0,SUM(N9:O9)))</f>
        <v>0</v>
      </c>
      <c r="Q9" s="8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7" t="str">
        <f>IF(Y9=1,Q9*AB9,"")</f>
        <v/>
      </c>
      <c r="S9" s="66"/>
      <c r="T9" s="67"/>
      <c r="U9" s="68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6">
        <f>R5</f>
        <v>0</v>
      </c>
      <c r="W9" s="53" t="b">
        <f>IF(ISNUMBER(FIND("M",C9)),"m",IF(ISNUMBER(FIND("K",C9)),"k"))</f>
        <v>0</v>
      </c>
      <c r="X9" s="93">
        <f>IF(OR(D9="",V9=""),0,(YEAR(V9)-YEAR(D9)))</f>
        <v>0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str">
        <f>IF(W9="m",Z9,IF(W9="k",AA9,""))</f>
        <v/>
      </c>
    </row>
    <row r="10" spans="1:28" s="9" customFormat="1" ht="20.100000000000001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>
        <f t="shared" si="0"/>
        <v>0</v>
      </c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0</v>
      </c>
      <c r="W10" s="53" t="b">
        <f t="shared" ref="W10:W24" si="6"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7">IF(W10="m",Z10,IF(W10="k",AA10,""))</f>
        <v/>
      </c>
    </row>
    <row r="11" spans="1:28" s="9" customFormat="1" ht="20.100000000000001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0</v>
      </c>
      <c r="W11" s="53" t="b">
        <f t="shared" si="6"/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7"/>
        <v/>
      </c>
    </row>
    <row r="12" spans="1:28" s="9" customFormat="1" ht="20.100000000000001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0</v>
      </c>
      <c r="W12" s="53" t="b">
        <f t="shared" si="6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7"/>
        <v/>
      </c>
    </row>
    <row r="13" spans="1:28" s="9" customFormat="1" ht="20.100000000000001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0</v>
      </c>
      <c r="W13" s="53" t="b">
        <f t="shared" si="6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7"/>
        <v/>
      </c>
    </row>
    <row r="14" spans="1:28" s="9" customFormat="1" ht="20.100000000000001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0</v>
      </c>
      <c r="W14" s="53" t="b">
        <f t="shared" si="6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7"/>
        <v/>
      </c>
    </row>
    <row r="15" spans="1:28" s="9" customFormat="1" ht="20.100000000000001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0</v>
      </c>
      <c r="W15" s="53" t="b">
        <f t="shared" si="6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7"/>
        <v/>
      </c>
    </row>
    <row r="16" spans="1:28" s="9" customFormat="1" ht="20.100000000000001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0</v>
      </c>
      <c r="W16" s="53" t="b">
        <f t="shared" si="6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7"/>
        <v/>
      </c>
    </row>
    <row r="17" spans="1:28" s="9" customFormat="1" ht="20.100000000000001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0</v>
      </c>
      <c r="W17" s="53" t="b">
        <f t="shared" si="6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7"/>
        <v/>
      </c>
    </row>
    <row r="18" spans="1:28" s="9" customFormat="1" ht="20.100000000000001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0</v>
      </c>
      <c r="W18" s="53" t="b">
        <f t="shared" si="6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7"/>
        <v/>
      </c>
    </row>
    <row r="19" spans="1:28" s="9" customFormat="1" ht="20.100000000000001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0</v>
      </c>
      <c r="W19" s="53" t="b">
        <f t="shared" si="6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7"/>
        <v/>
      </c>
    </row>
    <row r="20" spans="1:28" s="9" customFormat="1" ht="20.100000000000001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0</v>
      </c>
      <c r="W20" s="53" t="b">
        <f t="shared" si="6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7"/>
        <v/>
      </c>
    </row>
    <row r="21" spans="1:28" s="9" customFormat="1" ht="20.100000000000001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0</v>
      </c>
      <c r="W21" s="53" t="b">
        <f t="shared" si="6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7"/>
        <v/>
      </c>
    </row>
    <row r="22" spans="1:28" s="9" customFormat="1" ht="20.100000000000001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0</v>
      </c>
      <c r="W22" s="53" t="b">
        <f t="shared" si="6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7"/>
        <v/>
      </c>
    </row>
    <row r="23" spans="1:28" s="9" customFormat="1" ht="20.100000000000001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0</v>
      </c>
      <c r="W23" s="53" t="b">
        <f t="shared" si="6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7"/>
        <v/>
      </c>
    </row>
    <row r="24" spans="1:28" s="9" customFormat="1" ht="20.100000000000001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0</v>
      </c>
      <c r="W24" s="53" t="b">
        <f t="shared" si="6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7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2"/>
      <c r="D27" s="102"/>
      <c r="E27" s="102"/>
      <c r="F27" s="102"/>
      <c r="G27" s="57" t="s">
        <v>33</v>
      </c>
      <c r="H27" s="49">
        <v>1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1"/>
      <c r="AA27" s="95"/>
      <c r="AB27" s="95"/>
    </row>
    <row r="28" spans="1:28" s="6" customFormat="1" ht="13.9" x14ac:dyDescent="0.4">
      <c r="B28"/>
      <c r="C28" s="102" t="s">
        <v>20</v>
      </c>
      <c r="D28" s="102"/>
      <c r="E28" s="102"/>
      <c r="F28" s="102"/>
      <c r="G28" s="51" t="s">
        <v>20</v>
      </c>
      <c r="H28" s="49">
        <v>2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AA28" s="95"/>
      <c r="AB28" s="95"/>
    </row>
    <row r="29" spans="1:28" s="6" customFormat="1" ht="15.4" x14ac:dyDescent="0.45">
      <c r="A29" s="56" t="s">
        <v>32</v>
      </c>
      <c r="B29"/>
      <c r="C29" s="102"/>
      <c r="D29" s="102"/>
      <c r="E29" s="102"/>
      <c r="F29" s="102"/>
      <c r="G29" s="50"/>
      <c r="H29" s="49">
        <v>3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AA29" s="95"/>
      <c r="AB29" s="95"/>
    </row>
    <row r="30" spans="1:28" s="6" customFormat="1" ht="13.9" x14ac:dyDescent="0.4">
      <c r="A30" s="49"/>
      <c r="B30"/>
      <c r="C30" s="102"/>
      <c r="D30" s="102"/>
      <c r="E30" s="102"/>
      <c r="F30" s="102"/>
      <c r="G30" s="50"/>
      <c r="H30" s="4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2"/>
      <c r="D31" s="102"/>
      <c r="E31" s="102"/>
      <c r="F31" s="102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ht="15.4" x14ac:dyDescent="0.45">
      <c r="C33" s="27"/>
      <c r="D33" s="3"/>
      <c r="E33" s="3"/>
      <c r="F33" s="4"/>
      <c r="G33" s="58" t="s">
        <v>35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ht="15.4" x14ac:dyDescent="0.45">
      <c r="A34" s="56" t="s">
        <v>18</v>
      </c>
      <c r="B34"/>
      <c r="C34" s="102"/>
      <c r="D34" s="102"/>
      <c r="E34" s="102"/>
      <c r="F34" s="102"/>
      <c r="G34" s="58" t="s">
        <v>37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ht="13.9" x14ac:dyDescent="0.4">
      <c r="C35" s="102"/>
      <c r="D35" s="102"/>
      <c r="E35" s="102"/>
      <c r="F35" s="102"/>
      <c r="G35" s="50"/>
      <c r="H35" s="6"/>
      <c r="I35" s="52"/>
    </row>
    <row r="36" spans="1:20" ht="15.4" x14ac:dyDescent="0.45">
      <c r="A36" s="56" t="s">
        <v>36</v>
      </c>
      <c r="B36" s="47"/>
      <c r="C36" s="102"/>
      <c r="D36" s="102"/>
      <c r="E36" s="102"/>
      <c r="F36" s="102"/>
      <c r="G36" s="58" t="s">
        <v>22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ht="13.9" x14ac:dyDescent="0.4">
      <c r="C37" s="102"/>
      <c r="D37" s="102"/>
      <c r="E37" s="102"/>
      <c r="F37" s="102"/>
      <c r="G37" s="5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3.9" x14ac:dyDescent="0.4">
      <c r="C39" s="48"/>
      <c r="D39" s="3"/>
      <c r="E39" s="3"/>
      <c r="F39" s="4"/>
      <c r="G39" s="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ht="13.9" x14ac:dyDescent="0.4">
      <c r="C40" s="2"/>
      <c r="D40" s="3"/>
      <c r="E40" s="3"/>
      <c r="F40" s="4"/>
      <c r="G40" s="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x14ac:dyDescent="0.4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55" customWidth="1"/>
    <col min="3" max="3" width="12.28515625" bestFit="1" customWidth="1"/>
  </cols>
  <sheetData>
    <row r="1" spans="1:3" ht="12.75" x14ac:dyDescent="0.35">
      <c r="A1" s="107" t="s">
        <v>43</v>
      </c>
      <c r="B1" s="107"/>
      <c r="C1" s="107"/>
    </row>
    <row r="2" spans="1:3" ht="12.75" x14ac:dyDescent="0.35">
      <c r="A2" s="85" t="s">
        <v>40</v>
      </c>
      <c r="B2" s="84" t="s">
        <v>44</v>
      </c>
      <c r="C2" t="s">
        <v>45</v>
      </c>
    </row>
    <row r="3" spans="1:3" ht="12.75" x14ac:dyDescent="0.35">
      <c r="A3" s="89">
        <v>30</v>
      </c>
      <c r="B3" s="84">
        <v>1</v>
      </c>
      <c r="C3" s="85">
        <v>1</v>
      </c>
    </row>
    <row r="4" spans="1:3" ht="12.75" x14ac:dyDescent="0.35">
      <c r="A4" s="89">
        <v>31</v>
      </c>
      <c r="B4" s="84">
        <v>1.016</v>
      </c>
      <c r="C4" s="84">
        <v>1.016</v>
      </c>
    </row>
    <row r="5" spans="1:3" ht="12.75" x14ac:dyDescent="0.35">
      <c r="A5" s="89">
        <v>32</v>
      </c>
      <c r="B5" s="84">
        <v>1.0309999999999999</v>
      </c>
      <c r="C5" s="84">
        <v>1.0169999999999999</v>
      </c>
    </row>
    <row r="6" spans="1:3" ht="12.75" x14ac:dyDescent="0.35">
      <c r="A6" s="89">
        <v>33</v>
      </c>
      <c r="B6" s="84">
        <v>1.046</v>
      </c>
      <c r="C6" s="84">
        <v>1.046</v>
      </c>
    </row>
    <row r="7" spans="1:3" ht="12.75" x14ac:dyDescent="0.35">
      <c r="A7" s="89">
        <v>34</v>
      </c>
      <c r="B7" s="84">
        <v>1.0589999999999999</v>
      </c>
      <c r="C7" s="84">
        <v>1.0589999999999999</v>
      </c>
    </row>
    <row r="8" spans="1:3" ht="12.75" x14ac:dyDescent="0.35">
      <c r="A8" s="89">
        <v>35</v>
      </c>
      <c r="B8" s="84">
        <v>1.0720000000000001</v>
      </c>
      <c r="C8" s="84">
        <v>1.0720000000000001</v>
      </c>
    </row>
    <row r="9" spans="1:3" ht="12.75" x14ac:dyDescent="0.35">
      <c r="A9" s="89">
        <v>36</v>
      </c>
      <c r="B9" s="84">
        <v>1.083</v>
      </c>
      <c r="C9" s="84">
        <v>1.0840000000000001</v>
      </c>
    </row>
    <row r="10" spans="1:3" ht="12.75" x14ac:dyDescent="0.35">
      <c r="A10" s="89">
        <v>37</v>
      </c>
      <c r="B10" s="84">
        <v>1.0960000000000001</v>
      </c>
      <c r="C10" s="84">
        <v>1.097</v>
      </c>
    </row>
    <row r="11" spans="1:3" ht="12.75" x14ac:dyDescent="0.35">
      <c r="A11" s="89">
        <v>38</v>
      </c>
      <c r="B11" s="84">
        <v>1.109</v>
      </c>
      <c r="C11" s="84">
        <v>1.1100000000000001</v>
      </c>
    </row>
    <row r="12" spans="1:3" ht="12.75" x14ac:dyDescent="0.35">
      <c r="A12" s="89">
        <v>39</v>
      </c>
      <c r="B12" s="84">
        <v>1.1220000000000001</v>
      </c>
      <c r="C12" s="84">
        <v>1.1240000000000001</v>
      </c>
    </row>
    <row r="13" spans="1:3" ht="12.75" x14ac:dyDescent="0.35">
      <c r="A13" s="89">
        <v>40</v>
      </c>
      <c r="B13" s="84">
        <v>1.135</v>
      </c>
      <c r="C13" s="84">
        <v>1.1379999999999999</v>
      </c>
    </row>
    <row r="14" spans="1:3" ht="12.75" x14ac:dyDescent="0.35">
      <c r="A14" s="89">
        <v>41</v>
      </c>
      <c r="B14" s="84">
        <v>1.149</v>
      </c>
      <c r="C14" s="84">
        <v>1.153</v>
      </c>
    </row>
    <row r="15" spans="1:3" ht="12.75" x14ac:dyDescent="0.35">
      <c r="A15" s="89">
        <v>42</v>
      </c>
      <c r="B15" s="84">
        <v>1.1619999999999999</v>
      </c>
      <c r="C15" s="84">
        <v>1.17</v>
      </c>
    </row>
    <row r="16" spans="1:3" ht="12.75" x14ac:dyDescent="0.35">
      <c r="A16" s="89">
        <v>43</v>
      </c>
      <c r="B16" s="84">
        <v>1.1759999999999999</v>
      </c>
      <c r="C16" s="84">
        <v>1.1870000000000001</v>
      </c>
    </row>
    <row r="17" spans="1:3" ht="12.75" x14ac:dyDescent="0.35">
      <c r="A17" s="89">
        <v>44</v>
      </c>
      <c r="B17" s="84">
        <v>1.1890000000000001</v>
      </c>
      <c r="C17" s="84">
        <v>1.2050000000000001</v>
      </c>
    </row>
    <row r="18" spans="1:3" ht="12.75" x14ac:dyDescent="0.35">
      <c r="A18" s="89">
        <v>45</v>
      </c>
      <c r="B18" s="84">
        <v>1.2030000000000001</v>
      </c>
      <c r="C18" s="84">
        <v>1.2230000000000001</v>
      </c>
    </row>
    <row r="19" spans="1:3" ht="12.75" x14ac:dyDescent="0.35">
      <c r="A19" s="89">
        <v>46</v>
      </c>
      <c r="B19" s="84">
        <v>1.218</v>
      </c>
      <c r="C19" s="84">
        <v>1.244</v>
      </c>
    </row>
    <row r="20" spans="1:3" ht="12.75" x14ac:dyDescent="0.35">
      <c r="A20" s="89">
        <v>47</v>
      </c>
      <c r="B20" s="84">
        <v>1.2330000000000001</v>
      </c>
      <c r="C20" s="84">
        <v>1.2649999999999999</v>
      </c>
    </row>
    <row r="21" spans="1:3" ht="12.75" x14ac:dyDescent="0.35">
      <c r="A21" s="89">
        <v>48</v>
      </c>
      <c r="B21" s="84">
        <v>1.248</v>
      </c>
      <c r="C21" s="84">
        <v>1.288</v>
      </c>
    </row>
    <row r="22" spans="1:3" ht="12.75" x14ac:dyDescent="0.35">
      <c r="A22" s="89">
        <v>49</v>
      </c>
      <c r="B22" s="84">
        <v>1.2629999999999999</v>
      </c>
      <c r="C22" s="84">
        <v>1.3129999999999999</v>
      </c>
    </row>
    <row r="23" spans="1:3" ht="12.75" x14ac:dyDescent="0.35">
      <c r="A23" s="89">
        <v>50</v>
      </c>
      <c r="B23" s="84">
        <v>1.2789999999999999</v>
      </c>
      <c r="C23" s="84">
        <v>1.34</v>
      </c>
    </row>
    <row r="24" spans="1:3" ht="12.75" x14ac:dyDescent="0.35">
      <c r="A24" s="89">
        <v>51</v>
      </c>
      <c r="B24" s="84">
        <v>1.2969999999999999</v>
      </c>
      <c r="C24" s="84">
        <v>1.369</v>
      </c>
    </row>
    <row r="25" spans="1:3" ht="12.75" x14ac:dyDescent="0.35">
      <c r="A25" s="89">
        <v>52</v>
      </c>
      <c r="B25" s="84">
        <v>1.3160000000000001</v>
      </c>
      <c r="C25" s="84">
        <v>1.401</v>
      </c>
    </row>
    <row r="26" spans="1:3" ht="12.75" x14ac:dyDescent="0.35">
      <c r="A26" s="89">
        <v>53</v>
      </c>
      <c r="B26" s="84">
        <v>1.3380000000000001</v>
      </c>
      <c r="C26" s="84">
        <v>1.4350000000000001</v>
      </c>
    </row>
    <row r="27" spans="1:3" ht="12.75" x14ac:dyDescent="0.35">
      <c r="A27" s="89">
        <v>54</v>
      </c>
      <c r="B27" s="84">
        <v>1.361</v>
      </c>
      <c r="C27" s="84">
        <v>1.47</v>
      </c>
    </row>
    <row r="28" spans="1:3" ht="12.75" x14ac:dyDescent="0.35">
      <c r="A28" s="89">
        <v>55</v>
      </c>
      <c r="B28" s="84">
        <v>1.385</v>
      </c>
      <c r="C28" s="84">
        <v>1.5069999999999999</v>
      </c>
    </row>
    <row r="29" spans="1:3" ht="13.5" x14ac:dyDescent="0.35">
      <c r="A29" s="89">
        <v>56</v>
      </c>
      <c r="B29" s="84">
        <v>1.411</v>
      </c>
      <c r="C29" s="91">
        <v>1.5449999999999999</v>
      </c>
    </row>
    <row r="30" spans="1:3" ht="13.5" x14ac:dyDescent="0.35">
      <c r="A30" s="89">
        <v>57</v>
      </c>
      <c r="B30" s="84">
        <v>1.4370000000000001</v>
      </c>
      <c r="C30" s="90">
        <v>1.585</v>
      </c>
    </row>
    <row r="31" spans="1:3" ht="13.5" x14ac:dyDescent="0.35">
      <c r="A31" s="89">
        <v>58</v>
      </c>
      <c r="B31" s="84">
        <v>1.462</v>
      </c>
      <c r="C31" s="91">
        <v>1.625</v>
      </c>
    </row>
    <row r="32" spans="1:3" ht="13.5" x14ac:dyDescent="0.35">
      <c r="A32" s="89">
        <v>59</v>
      </c>
      <c r="B32" s="84">
        <v>1.488</v>
      </c>
      <c r="C32" s="90">
        <v>1.665</v>
      </c>
    </row>
    <row r="33" spans="1:3" ht="13.5" x14ac:dyDescent="0.35">
      <c r="A33" s="89">
        <v>60</v>
      </c>
      <c r="B33" s="84">
        <v>1.514</v>
      </c>
      <c r="C33" s="91">
        <v>1.7050000000000001</v>
      </c>
    </row>
    <row r="34" spans="1:3" ht="13.5" x14ac:dyDescent="0.35">
      <c r="A34" s="89">
        <v>61</v>
      </c>
      <c r="B34" s="84">
        <v>1.5409999999999999</v>
      </c>
      <c r="C34" s="90">
        <v>1.744</v>
      </c>
    </row>
    <row r="35" spans="1:3" ht="13.5" x14ac:dyDescent="0.35">
      <c r="A35" s="89">
        <v>62</v>
      </c>
      <c r="B35" s="84">
        <v>1.5680000000000001</v>
      </c>
      <c r="C35" s="91">
        <v>1.778</v>
      </c>
    </row>
    <row r="36" spans="1:3" ht="13.5" x14ac:dyDescent="0.35">
      <c r="A36" s="89">
        <v>63</v>
      </c>
      <c r="B36" s="84">
        <v>1.5980000000000001</v>
      </c>
      <c r="C36" s="90">
        <v>1.8080000000000001</v>
      </c>
    </row>
    <row r="37" spans="1:3" ht="13.5" x14ac:dyDescent="0.35">
      <c r="A37" s="89">
        <v>64</v>
      </c>
      <c r="B37" s="84">
        <v>1.629</v>
      </c>
      <c r="C37" s="91">
        <v>1.839</v>
      </c>
    </row>
    <row r="38" spans="1:3" ht="13.5" x14ac:dyDescent="0.35">
      <c r="A38" s="89">
        <v>65</v>
      </c>
      <c r="B38" s="84">
        <v>1.663</v>
      </c>
      <c r="C38" s="90">
        <v>1.873</v>
      </c>
    </row>
    <row r="39" spans="1:3" ht="13.5" x14ac:dyDescent="0.35">
      <c r="A39" s="89">
        <v>66</v>
      </c>
      <c r="B39" s="84">
        <v>1.6990000000000001</v>
      </c>
      <c r="C39" s="91">
        <v>1.909</v>
      </c>
    </row>
    <row r="40" spans="1:3" ht="13.5" x14ac:dyDescent="0.35">
      <c r="A40" s="89">
        <v>67</v>
      </c>
      <c r="B40" s="84">
        <v>1.738</v>
      </c>
      <c r="C40" s="90">
        <v>1.948</v>
      </c>
    </row>
    <row r="41" spans="1:3" ht="13.5" x14ac:dyDescent="0.35">
      <c r="A41" s="89">
        <v>68</v>
      </c>
      <c r="B41" s="84">
        <v>1.7789999999999999</v>
      </c>
      <c r="C41" s="91">
        <v>1.9890000000000001</v>
      </c>
    </row>
    <row r="42" spans="1:3" ht="13.5" x14ac:dyDescent="0.35">
      <c r="A42" s="89">
        <v>69</v>
      </c>
      <c r="B42" s="84">
        <v>1.823</v>
      </c>
      <c r="C42" s="90">
        <v>2.0329999999999999</v>
      </c>
    </row>
    <row r="43" spans="1:3" ht="13.5" x14ac:dyDescent="0.35">
      <c r="A43" s="89">
        <v>70</v>
      </c>
      <c r="B43" s="84">
        <v>1.867</v>
      </c>
      <c r="C43" s="91">
        <v>2.077</v>
      </c>
    </row>
    <row r="44" spans="1:3" ht="13.5" x14ac:dyDescent="0.35">
      <c r="A44" s="89">
        <v>71</v>
      </c>
      <c r="B44" s="84">
        <v>1.91</v>
      </c>
      <c r="C44" s="90">
        <v>2.12</v>
      </c>
    </row>
    <row r="45" spans="1:3" ht="13.5" x14ac:dyDescent="0.35">
      <c r="A45" s="89">
        <v>72</v>
      </c>
      <c r="B45" s="84">
        <v>1.9530000000000001</v>
      </c>
      <c r="C45" s="91">
        <v>2.1629999999999998</v>
      </c>
    </row>
    <row r="46" spans="1:3" ht="13.5" x14ac:dyDescent="0.35">
      <c r="A46" s="89">
        <v>73</v>
      </c>
      <c r="B46" s="84">
        <v>2.004</v>
      </c>
      <c r="C46" s="90">
        <v>2.214</v>
      </c>
    </row>
    <row r="47" spans="1:3" ht="13.5" x14ac:dyDescent="0.35">
      <c r="A47" s="89">
        <v>74</v>
      </c>
      <c r="B47" s="84">
        <v>2.06</v>
      </c>
      <c r="C47" s="91">
        <v>2.27</v>
      </c>
    </row>
    <row r="48" spans="1:3" ht="13.5" x14ac:dyDescent="0.35">
      <c r="A48" s="89">
        <v>75</v>
      </c>
      <c r="B48" s="84">
        <v>2.117</v>
      </c>
      <c r="C48" s="90">
        <v>2.327</v>
      </c>
    </row>
    <row r="49" spans="1:3" ht="13.5" x14ac:dyDescent="0.35">
      <c r="A49" s="89">
        <v>76</v>
      </c>
      <c r="B49" s="84">
        <v>2.181</v>
      </c>
      <c r="C49" s="91">
        <v>2.391</v>
      </c>
    </row>
    <row r="50" spans="1:3" ht="13.5" x14ac:dyDescent="0.35">
      <c r="A50" s="89">
        <v>77</v>
      </c>
      <c r="B50" s="84">
        <v>2.2549999999999999</v>
      </c>
      <c r="C50" s="90">
        <v>2.4649999999999999</v>
      </c>
    </row>
    <row r="51" spans="1:3" ht="13.5" x14ac:dyDescent="0.35">
      <c r="A51" s="89">
        <v>78</v>
      </c>
      <c r="B51" s="84">
        <v>2.3359999999999999</v>
      </c>
      <c r="C51" s="91">
        <v>2.5459999999999998</v>
      </c>
    </row>
    <row r="52" spans="1:3" ht="13.5" x14ac:dyDescent="0.35">
      <c r="A52" s="89">
        <v>79</v>
      </c>
      <c r="B52" s="84">
        <v>2.419</v>
      </c>
      <c r="C52" s="90">
        <v>2.629</v>
      </c>
    </row>
    <row r="53" spans="1:3" ht="13.5" x14ac:dyDescent="0.35">
      <c r="A53" s="89">
        <v>80</v>
      </c>
      <c r="B53" s="84">
        <v>2.504</v>
      </c>
      <c r="C53" s="91">
        <v>2.714</v>
      </c>
    </row>
    <row r="54" spans="1:3" ht="13.5" x14ac:dyDescent="0.35">
      <c r="A54" s="89">
        <v>81</v>
      </c>
      <c r="B54" s="84">
        <v>2.597</v>
      </c>
      <c r="C54" s="92"/>
    </row>
    <row r="55" spans="1:3" ht="13.5" x14ac:dyDescent="0.35">
      <c r="A55" s="89">
        <v>82</v>
      </c>
      <c r="B55" s="84">
        <v>2.702</v>
      </c>
      <c r="C55" s="92"/>
    </row>
    <row r="56" spans="1:3" ht="13.5" x14ac:dyDescent="0.35">
      <c r="A56" s="89">
        <v>83</v>
      </c>
      <c r="B56" s="84">
        <v>2.831</v>
      </c>
      <c r="C56" s="92"/>
    </row>
    <row r="57" spans="1:3" ht="13.5" x14ac:dyDescent="0.35">
      <c r="A57" s="89">
        <v>84</v>
      </c>
      <c r="B57" s="84">
        <v>2.9809999999999999</v>
      </c>
      <c r="C57" s="92"/>
    </row>
    <row r="58" spans="1:3" ht="13.5" x14ac:dyDescent="0.35">
      <c r="A58" s="89">
        <v>85</v>
      </c>
      <c r="B58" s="84">
        <v>3.153</v>
      </c>
      <c r="C58" s="92"/>
    </row>
    <row r="59" spans="1:3" ht="13.5" x14ac:dyDescent="0.35">
      <c r="A59" s="89">
        <v>86</v>
      </c>
      <c r="B59" s="84">
        <v>3.3519999999999999</v>
      </c>
      <c r="C59" s="92"/>
    </row>
    <row r="60" spans="1:3" ht="13.5" x14ac:dyDescent="0.35">
      <c r="A60" s="89">
        <v>87</v>
      </c>
      <c r="B60" s="84">
        <v>3.58</v>
      </c>
      <c r="C60" s="92"/>
    </row>
    <row r="61" spans="1:3" ht="13.5" x14ac:dyDescent="0.35">
      <c r="A61" s="89">
        <v>88</v>
      </c>
      <c r="B61" s="84">
        <v>3.8420000000000001</v>
      </c>
      <c r="C61" s="92"/>
    </row>
    <row r="62" spans="1:3" ht="13.5" x14ac:dyDescent="0.35">
      <c r="A62" s="89">
        <v>89</v>
      </c>
      <c r="B62" s="84">
        <v>4.1449999999999996</v>
      </c>
      <c r="C62" s="92"/>
    </row>
    <row r="63" spans="1:3" ht="13.5" x14ac:dyDescent="0.35">
      <c r="A63" s="89">
        <v>90</v>
      </c>
      <c r="B63" s="84">
        <v>4.4930000000000003</v>
      </c>
      <c r="C63" s="9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2012-02-12T11:58:53Z</cp:lastPrinted>
  <dcterms:created xsi:type="dcterms:W3CDTF">2001-08-31T20:44:44Z</dcterms:created>
  <dcterms:modified xsi:type="dcterms:W3CDTF">2022-08-01T06:52:21Z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