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y9cBMwZZSkB+qqPkqxOA6v72IV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ID#AAAAYMBIqlQ
    (2022-04-27 18:22:09)
Automatisk, ikke skriv I dette feltet
Svar ja/yes til Macro
under opstart</t>
      </text>
    </comment>
    <comment authorId="0" ref="U7">
      <text>
        <t xml:space="preserve">======
ID#AAAAYMBIqlI
    (2022-04-27 18:22:09)
Denne kononnen printes ikke</t>
      </text>
    </comment>
    <comment authorId="0" ref="R7">
      <text>
        <t xml:space="preserve">======
ID#AAAAYMBIqlA
    (2022-04-27 18:22:09)
Automatisk, ikke skriv I dette feltet
Svar ja/yes til Macro
under opstart</t>
      </text>
    </comment>
    <comment authorId="0" ref="I7">
      <text>
        <t xml:space="preserve">======
ID#AAAAYMBIqk4
NVF    (2022-04-27 18:22:09)
Bruk minus (-) for underkjent. Feks -140
Bruk N og F for neste og første, feks 170F og 175N</t>
      </text>
    </comment>
    <comment authorId="0" ref="B7">
      <text>
        <t xml:space="preserve">======
ID#AAAAYMBIqks
    (2022-04-27 18:22:09)
I Norge bruke vi kun en desimal, internasjonalt 2, vi bør bruke 2 dersom innveiings vekta tillater det.</t>
      </text>
    </comment>
    <comment authorId="0" ref="C36">
      <text>
        <t xml:space="preserve">======
ID#AAAAYMBIqko
    (2022-04-27 18:22:09)
Navn, klubb, dommer grad</t>
      </text>
    </comment>
    <comment authorId="0" ref="I27">
      <text>
        <t xml:space="preserve">======
ID#AAAAYMBIqkc
    (2022-04-27 18:22:09)
Navn, klubb, dommer grad</t>
      </text>
    </comment>
    <comment authorId="0" ref="L7">
      <text>
        <t xml:space="preserve">======
ID#AAAAYMBIqkY
NVF    (2022-04-27 18:22:09)
Bruk minus (-) for underkjent. Feks -140
Bruk N og F for neste og første, feks 170F og 175N</t>
      </text>
    </comment>
    <comment authorId="0" ref="O7">
      <text>
        <t xml:space="preserve">======
ID#AAAAYMBIqkM
    (2022-04-27 18:22:09)
Automatisk, ikke skriv I dette feltet</t>
      </text>
    </comment>
    <comment authorId="0" ref="I30">
      <text>
        <t xml:space="preserve">======
ID#AAAAYMBIqkI
    (2022-04-27 18:22:09)
Navn, klubb, dommer grad</t>
      </text>
    </comment>
    <comment authorId="0" ref="C34">
      <text>
        <t xml:space="preserve">======
ID#AAAAYMBIqkE
    (2022-04-27 18:22:09)
Navn, klubb, dommer grad</t>
      </text>
    </comment>
    <comment authorId="0" ref="P7">
      <text>
        <t xml:space="preserve">======
ID#AAAAYMBIqkA
    (2022-04-27 18:22:09)
Automatisk, ikke skriv I dette feltet</t>
      </text>
    </comment>
    <comment authorId="0" ref="I28">
      <text>
        <t xml:space="preserve">======
ID#AAAAYMBIqj8
    (2022-04-27 18:22:09)
Navn, klubb, dommer grad</t>
      </text>
    </comment>
    <comment authorId="0" ref="C27">
      <text>
        <t xml:space="preserve">======
ID#AAAAYMBIqjs
    (2022-04-27 18:22:09)
Navn, klubb, dommer grad</t>
      </text>
    </comment>
    <comment authorId="0" ref="C7">
      <text>
        <t xml:space="preserve">======
ID#AAAAYMBIqjo
    (2022-04-27 18:22:09)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gdLV6QoVJFmBBwNSMqFCPUHVcBs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7">
      <text>
        <t xml:space="preserve">======
ID#AAAAYMBIqlU
    (2022-04-27 18:22:09)
Automatisk, ikke skriv I dette feltet</t>
      </text>
    </comment>
    <comment authorId="0" ref="C36">
      <text>
        <t xml:space="preserve">======
ID#AAAAYMBIqlM
    (2022-04-27 18:22:09)
Navn, klubb, dommer grad</t>
      </text>
    </comment>
    <comment authorId="0" ref="I27">
      <text>
        <t xml:space="preserve">======
ID#AAAAYMBIqlE
    (2022-04-27 18:22:09)
Navn, klubb, dommer grad</t>
      </text>
    </comment>
    <comment authorId="0" ref="O7">
      <text>
        <t xml:space="preserve">======
ID#AAAAYMBIqk8
    (2022-04-27 18:22:09)
Automatisk, ikke skriv I dette feltet</t>
      </text>
    </comment>
    <comment authorId="0" ref="C7">
      <text>
        <t xml:space="preserve">======
ID#AAAAYMBIqk0
    (2022-04-27 18:22:09)
UK,JK,SK og VK blir SinclairTabell for Kvinner brukt.
M0,M1..Kvinner virker ikke.
For ALLE andre kategorier blir tabell for men brukt.</t>
      </text>
    </comment>
    <comment authorId="0" ref="U7">
      <text>
        <t xml:space="preserve">======
ID#AAAAYMBIqkw
    (2022-04-27 18:22:09)
Denne kononnen printes ikke</t>
      </text>
    </comment>
    <comment authorId="0" ref="C34">
      <text>
        <t xml:space="preserve">======
ID#AAAAYMBIqkk
    (2022-04-27 18:22:09)
Navn, klubb, dommer grad</t>
      </text>
    </comment>
    <comment authorId="0" ref="I30">
      <text>
        <t xml:space="preserve">======
ID#AAAAYMBIqkg
    (2022-04-27 18:22:09)
Navn, klubb, dommer grad</t>
      </text>
    </comment>
    <comment authorId="0" ref="C27">
      <text>
        <t xml:space="preserve">======
ID#AAAAYMBIqkQ
    (2022-04-27 18:22:09)
Navn, klubb, dommer grad</t>
      </text>
    </comment>
    <comment authorId="0" ref="I28">
      <text>
        <t xml:space="preserve">======
ID#AAAAYMBIqkU
    (2022-04-27 18:22:09)
Navn, klubb, dommer grad</t>
      </text>
    </comment>
    <comment authorId="0" ref="B7">
      <text>
        <t xml:space="preserve">======
ID#AAAAYMBIqj4
    (2022-04-27 18:22:09)
I Norge bruke vi kun en desimal, internasjonalt 2, vi bør bruke 2 dersom innveiings vekta tillater det.</t>
      </text>
    </comment>
    <comment authorId="0" ref="I7">
      <text>
        <t xml:space="preserve">======
ID#AAAAYMBIqj0
NVF    (2022-04-27 18:22:09)
Bruk minus (-) for underkjent. Feks -140
Bruk N og F for neste og første, feks 170F og 175N</t>
      </text>
    </comment>
    <comment authorId="0" ref="L7">
      <text>
        <t xml:space="preserve">======
ID#AAAAYMBIqjw
NVF    (2022-04-27 18:22:09)
Bruk minus (-) for underkjent. Feks -140
Bruk N og F for neste og første, feks 170F og 175N</t>
      </text>
    </comment>
    <comment authorId="0" ref="R7">
      <text>
        <t xml:space="preserve">======
ID#AAAAYMBIqjk
    (2022-04-27 18:22:09)
Automatisk, ikke skriv I dette feltet
Svar ja/yes til Macro
under opstart</t>
      </text>
    </comment>
    <comment authorId="0" ref="Q7">
      <text>
        <t xml:space="preserve">======
ID#AAAAYMBIqjg
    (2022-04-27 18:22:09)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hHKnChRl2fn5uJ4xRbgNhc12VU6Q=="/>
    </ext>
  </extLst>
</comments>
</file>

<file path=xl/sharedStrings.xml><?xml version="1.0" encoding="utf-8"?>
<sst xmlns="http://schemas.openxmlformats.org/spreadsheetml/2006/main" count="169" uniqueCount="76">
  <si>
    <t>S t e v n e p r o t o k o l l   fra 2021</t>
  </si>
  <si>
    <t>Norges Vektløfterforbund</t>
  </si>
  <si>
    <t>Stevnekat:</t>
  </si>
  <si>
    <t>Seriestevne</t>
  </si>
  <si>
    <t>Arrangør:</t>
  </si>
  <si>
    <t>Vigrestad IK</t>
  </si>
  <si>
    <t>Sted:</t>
  </si>
  <si>
    <t>Vigrestad 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</si>
  <si>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</si>
  <si>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</si>
  <si>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</si>
  <si>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</si>
  <si>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</si>
  <si>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</si>
  <si>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</si>
  <si>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</si>
  <si>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</si>
  <si>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</si>
  <si>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</si>
  <si>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</si>
  <si>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</si>
  <si>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</si>
  <si>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</si>
  <si>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</si>
  <si>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</si>
  <si>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</si>
  <si>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</si>
  <si>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</si>
  <si>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</si>
  <si>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</si>
  <si>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</si>
  <si>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</si>
  <si>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</si>
  <si>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</si>
  <si>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</si>
  <si>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</si>
  <si>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</si>
  <si>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</si>
  <si>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</si>
  <si>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</si>
  <si>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59</t>
  </si>
  <si>
    <t>SK</t>
  </si>
  <si>
    <t>Lene Garvik</t>
  </si>
  <si>
    <t>64</t>
  </si>
  <si>
    <t>Sara Vestvik</t>
  </si>
  <si>
    <t>71</t>
  </si>
  <si>
    <t>Katharina Øye</t>
  </si>
  <si>
    <t>-</t>
  </si>
  <si>
    <t xml:space="preserve"> </t>
  </si>
  <si>
    <t>102</t>
  </si>
  <si>
    <t>M1</t>
  </si>
  <si>
    <t>Kim Helge Boltsfjord Moe</t>
  </si>
  <si>
    <t>109</t>
  </si>
  <si>
    <t>SM</t>
  </si>
  <si>
    <t>Jon Peter Ueland</t>
  </si>
  <si>
    <t>Tord Gravdal</t>
  </si>
  <si>
    <t>Stevnets leder:</t>
  </si>
  <si>
    <t>Tor Steinar Herikstad, VIK, INT II</t>
  </si>
  <si>
    <t xml:space="preserve">Dommere:                                  </t>
  </si>
  <si>
    <t>Jonas Stavnheim              Vigrestad IK F</t>
  </si>
  <si>
    <t>Hans Gunnar Kvadsheim Vigrestad IK F</t>
  </si>
  <si>
    <t>Jury:</t>
  </si>
  <si>
    <t>Tor Steinar Herikstad       Vigrestad IK INT II</t>
  </si>
  <si>
    <t>Teknisk kontrollør:</t>
  </si>
  <si>
    <t>Chief Marshall:</t>
  </si>
  <si>
    <t>Sekretær:</t>
  </si>
  <si>
    <t>Torbjørn Ødegård, VIK, 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</si>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</sst>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quotePrefix="1" borderId="13" fillId="0" fontId="8" numFmtId="167" xfId="0" applyAlignment="1" applyBorder="1" applyFont="1" applyNumberFormat="1">
      <alignment horizontal="center" vertical="center"/>
    </xf>
    <xf borderId="11" fillId="0" fontId="9" numFmtId="49" xfId="0" applyAlignment="1" applyBorder="1" applyFont="1" applyNumberFormat="1">
      <alignment horizontal="right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0" fillId="0" fontId="9" numFmtId="0" xfId="0" applyAlignment="1" applyBorder="1" applyFont="1">
      <alignment horizontal="left" readingOrder="0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44678.0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58.0</v>
      </c>
      <c r="C9" s="42" t="s">
        <v>41</v>
      </c>
      <c r="D9" s="43">
        <v>36311.0</v>
      </c>
      <c r="E9" s="44"/>
      <c r="F9" s="45" t="s">
        <v>42</v>
      </c>
      <c r="G9" s="45" t="s">
        <v>5</v>
      </c>
      <c r="H9" s="46">
        <v>45.0</v>
      </c>
      <c r="I9" s="47">
        <v>48.0</v>
      </c>
      <c r="J9" s="48">
        <v>50.0</v>
      </c>
      <c r="K9" s="49">
        <v>62.0</v>
      </c>
      <c r="L9" s="50">
        <v>65.0</v>
      </c>
      <c r="M9" s="50">
        <v>70.0</v>
      </c>
      <c r="N9" s="51">
        <f t="shared" ref="N9:N24" si="1">IF(MAX(H9:J9)&lt;0,0,TRUNC(MAX(H9:J9)/1)*1)</f>
        <v>50</v>
      </c>
      <c r="O9" s="51">
        <f t="shared" ref="O9:O24" si="2">IF(MAX(K9:M9)&lt;0,0,TRUNC(MAX(K9:M9)/1)*1)</f>
        <v>70</v>
      </c>
      <c r="P9" s="51">
        <f t="shared" ref="P9:P24" si="3">IF(N9=0,0,IF(O9=0,0,SUM(N9:O9)))</f>
        <v>120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165.7487868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1.38123989</v>
      </c>
      <c r="V9" s="57">
        <f>R5</f>
        <v>44678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23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43</v>
      </c>
      <c r="B10" s="41">
        <v>62.8</v>
      </c>
      <c r="C10" s="42" t="s">
        <v>41</v>
      </c>
      <c r="D10" s="43">
        <v>36080.0</v>
      </c>
      <c r="E10" s="44"/>
      <c r="F10" s="45" t="s">
        <v>44</v>
      </c>
      <c r="G10" s="45" t="s">
        <v>5</v>
      </c>
      <c r="H10" s="46">
        <v>38.0</v>
      </c>
      <c r="I10" s="47">
        <v>40.0</v>
      </c>
      <c r="J10" s="48">
        <v>42.0</v>
      </c>
      <c r="K10" s="49">
        <v>50.0</v>
      </c>
      <c r="L10" s="50">
        <v>54.0</v>
      </c>
      <c r="M10" s="50">
        <v>56.0</v>
      </c>
      <c r="N10" s="51">
        <f t="shared" si="1"/>
        <v>42</v>
      </c>
      <c r="O10" s="51">
        <f t="shared" si="2"/>
        <v>56</v>
      </c>
      <c r="P10" s="51">
        <f t="shared" si="3"/>
        <v>98</v>
      </c>
      <c r="Q10" s="53">
        <f t="shared" si="4"/>
        <v>128.6868335</v>
      </c>
      <c r="R10" s="53" t="str">
        <f t="shared" si="5"/>
        <v/>
      </c>
      <c r="S10" s="62"/>
      <c r="T10" s="63"/>
      <c r="U10" s="56">
        <f t="shared" si="6"/>
        <v>1.313130954</v>
      </c>
      <c r="V10" s="57">
        <f>R5</f>
        <v>44678</v>
      </c>
      <c r="W10" s="1" t="str">
        <f t="shared" si="7"/>
        <v>k</v>
      </c>
      <c r="X10" s="58">
        <f t="shared" si="8"/>
        <v>24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40" t="s">
        <v>45</v>
      </c>
      <c r="B11" s="41">
        <v>65.75</v>
      </c>
      <c r="C11" s="42" t="s">
        <v>41</v>
      </c>
      <c r="D11" s="43">
        <v>35414.0</v>
      </c>
      <c r="E11" s="44"/>
      <c r="F11" s="45" t="s">
        <v>46</v>
      </c>
      <c r="G11" s="45" t="s">
        <v>5</v>
      </c>
      <c r="H11" s="46">
        <v>-50.0</v>
      </c>
      <c r="I11" s="65" t="s">
        <v>47</v>
      </c>
      <c r="J11" s="48" t="s">
        <v>47</v>
      </c>
      <c r="K11" s="49" t="s">
        <v>47</v>
      </c>
      <c r="L11" s="50" t="s">
        <v>47</v>
      </c>
      <c r="M11" s="50" t="s">
        <v>47</v>
      </c>
      <c r="N11" s="51">
        <f t="shared" si="1"/>
        <v>0</v>
      </c>
      <c r="O11" s="51">
        <f t="shared" si="2"/>
        <v>0</v>
      </c>
      <c r="P11" s="51">
        <f t="shared" si="3"/>
        <v>0</v>
      </c>
      <c r="Q11" s="53">
        <f t="shared" si="4"/>
        <v>0</v>
      </c>
      <c r="R11" s="53" t="str">
        <f t="shared" si="5"/>
        <v/>
      </c>
      <c r="S11" s="62"/>
      <c r="T11" s="63"/>
      <c r="U11" s="56">
        <f t="shared" si="6"/>
        <v>1.277850541</v>
      </c>
      <c r="V11" s="57">
        <f>R5</f>
        <v>44678</v>
      </c>
      <c r="W11" s="1" t="str">
        <f t="shared" si="7"/>
        <v>k</v>
      </c>
      <c r="X11" s="58">
        <f t="shared" si="8"/>
        <v>26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66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48</v>
      </c>
      <c r="U12" s="56" t="str">
        <f t="shared" si="6"/>
        <v/>
      </c>
      <c r="V12" s="57">
        <f>R5</f>
        <v>44678</v>
      </c>
      <c r="W12" s="1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40" t="s">
        <v>49</v>
      </c>
      <c r="B13" s="41">
        <v>99.9</v>
      </c>
      <c r="C13" s="42" t="s">
        <v>50</v>
      </c>
      <c r="D13" s="43">
        <v>31931.0</v>
      </c>
      <c r="E13" s="44"/>
      <c r="F13" s="45" t="s">
        <v>51</v>
      </c>
      <c r="G13" s="45" t="s">
        <v>5</v>
      </c>
      <c r="H13" s="46">
        <v>100.0</v>
      </c>
      <c r="I13" s="47">
        <v>-104.0</v>
      </c>
      <c r="J13" s="48">
        <v>104.0</v>
      </c>
      <c r="K13" s="49">
        <v>120.0</v>
      </c>
      <c r="L13" s="50">
        <v>126.0</v>
      </c>
      <c r="M13" s="50">
        <v>131.0</v>
      </c>
      <c r="N13" s="51">
        <f t="shared" si="1"/>
        <v>104</v>
      </c>
      <c r="O13" s="51">
        <f t="shared" si="2"/>
        <v>131</v>
      </c>
      <c r="P13" s="51">
        <f t="shared" si="3"/>
        <v>235</v>
      </c>
      <c r="Q13" s="53">
        <f t="shared" si="4"/>
        <v>260.6780485</v>
      </c>
      <c r="R13" s="53">
        <f t="shared" si="5"/>
        <v>279.446868</v>
      </c>
      <c r="S13" s="62"/>
      <c r="T13" s="63" t="s">
        <v>48</v>
      </c>
      <c r="U13" s="56">
        <f t="shared" si="6"/>
        <v>1.109268292</v>
      </c>
      <c r="V13" s="57">
        <f>R5</f>
        <v>44678</v>
      </c>
      <c r="W13" s="1" t="str">
        <f t="shared" si="7"/>
        <v>m</v>
      </c>
      <c r="X13" s="58">
        <f t="shared" si="8"/>
        <v>35</v>
      </c>
      <c r="Y13" s="59">
        <f t="shared" si="9"/>
        <v>1</v>
      </c>
      <c r="Z13" s="67">
        <f>IF(Y13=1,LOOKUP(X13,'Meltzer-Faber'!A3:A63,'Meltzer-Faber'!B3:B63))</f>
        <v>1.072</v>
      </c>
      <c r="AA13" s="68">
        <f>IF(Y13=1,LOOKUP(X13,'Meltzer-Faber'!A3:A63,'Meltzer-Faber'!C3:C63))</f>
        <v>1.072</v>
      </c>
      <c r="AB13" s="68">
        <f t="shared" si="10"/>
        <v>1.072</v>
      </c>
    </row>
    <row r="14" ht="19.5" customHeight="1">
      <c r="A14" s="40" t="s">
        <v>52</v>
      </c>
      <c r="B14" s="41">
        <v>108.3</v>
      </c>
      <c r="C14" s="42" t="s">
        <v>53</v>
      </c>
      <c r="D14" s="43">
        <v>32442.0</v>
      </c>
      <c r="E14" s="44"/>
      <c r="F14" s="69" t="s">
        <v>54</v>
      </c>
      <c r="G14" s="45" t="s">
        <v>5</v>
      </c>
      <c r="H14" s="46">
        <v>100.0</v>
      </c>
      <c r="I14" s="47">
        <v>107.0</v>
      </c>
      <c r="J14" s="48">
        <v>112.0</v>
      </c>
      <c r="K14" s="49">
        <v>125.0</v>
      </c>
      <c r="L14" s="50">
        <v>-134.0</v>
      </c>
      <c r="M14" s="50">
        <v>-134.0</v>
      </c>
      <c r="N14" s="51">
        <f t="shared" si="1"/>
        <v>112</v>
      </c>
      <c r="O14" s="51">
        <f t="shared" si="2"/>
        <v>125</v>
      </c>
      <c r="P14" s="51">
        <f t="shared" si="3"/>
        <v>237</v>
      </c>
      <c r="Q14" s="53">
        <f t="shared" si="4"/>
        <v>255.7434377</v>
      </c>
      <c r="R14" s="53" t="str">
        <f t="shared" si="5"/>
        <v/>
      </c>
      <c r="S14" s="62"/>
      <c r="T14" s="63" t="s">
        <v>48</v>
      </c>
      <c r="U14" s="56">
        <f t="shared" si="6"/>
        <v>1.079086235</v>
      </c>
      <c r="V14" s="57">
        <f>R5</f>
        <v>44678</v>
      </c>
      <c r="W14" s="1" t="str">
        <f t="shared" si="7"/>
        <v>m</v>
      </c>
      <c r="X14" s="58">
        <f t="shared" si="8"/>
        <v>34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10"/>
        <v>0</v>
      </c>
    </row>
    <row r="15" ht="19.5" customHeight="1">
      <c r="A15" s="40" t="s">
        <v>52</v>
      </c>
      <c r="B15" s="41">
        <v>109.0</v>
      </c>
      <c r="C15" s="42" t="s">
        <v>53</v>
      </c>
      <c r="D15" s="43">
        <v>33559.0</v>
      </c>
      <c r="E15" s="44"/>
      <c r="F15" s="69" t="s">
        <v>55</v>
      </c>
      <c r="G15" s="45" t="s">
        <v>5</v>
      </c>
      <c r="H15" s="46">
        <v>121.0</v>
      </c>
      <c r="I15" s="47">
        <v>125.0</v>
      </c>
      <c r="J15" s="48" t="s">
        <v>47</v>
      </c>
      <c r="K15" s="49">
        <v>145.0</v>
      </c>
      <c r="L15" s="50">
        <v>152.0</v>
      </c>
      <c r="M15" s="50">
        <v>160.0</v>
      </c>
      <c r="N15" s="51">
        <f t="shared" si="1"/>
        <v>125</v>
      </c>
      <c r="O15" s="51">
        <f t="shared" si="2"/>
        <v>160</v>
      </c>
      <c r="P15" s="51">
        <f t="shared" si="3"/>
        <v>285</v>
      </c>
      <c r="Q15" s="53">
        <f t="shared" si="4"/>
        <v>306.9196018</v>
      </c>
      <c r="R15" s="53" t="str">
        <f t="shared" si="5"/>
        <v/>
      </c>
      <c r="S15" s="62"/>
      <c r="T15" s="63"/>
      <c r="U15" s="56">
        <f t="shared" si="6"/>
        <v>1.076910884</v>
      </c>
      <c r="V15" s="57">
        <f>R5</f>
        <v>44678</v>
      </c>
      <c r="W15" s="1" t="str">
        <f t="shared" si="7"/>
        <v>m</v>
      </c>
      <c r="X15" s="58">
        <f t="shared" si="8"/>
        <v>31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b">
        <f t="shared" si="10"/>
        <v>0</v>
      </c>
    </row>
    <row r="16" ht="19.5" customHeight="1">
      <c r="A16" s="66"/>
      <c r="B16" s="41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>
        <f>R5</f>
        <v>44678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6"/>
      <c r="B17" s="41"/>
      <c r="C17" s="42"/>
      <c r="D17" s="43"/>
      <c r="E17" s="44"/>
      <c r="F17" s="70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>
        <f>R5</f>
        <v>44678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6"/>
      <c r="B18" s="41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48</v>
      </c>
      <c r="U18" s="56" t="str">
        <f t="shared" si="6"/>
        <v/>
      </c>
      <c r="V18" s="57">
        <f>R5</f>
        <v>44678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6"/>
      <c r="B19" s="41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>
        <f>R5</f>
        <v>44678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6"/>
      <c r="B20" s="41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>
        <f>R5</f>
        <v>44678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6"/>
      <c r="B21" s="41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>
        <f>R5</f>
        <v>44678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6"/>
      <c r="B22" s="41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44678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6"/>
      <c r="B23" s="41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44678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6"/>
      <c r="B24" s="41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>
        <f>R5</f>
        <v>44678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48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84"/>
      <c r="X25" s="58">
        <f>(YEAR(V25)-YEAR(D25))</f>
        <v>0</v>
      </c>
      <c r="Y25" s="59">
        <f>IF(X26&gt;34,1,0)</f>
        <v>0</v>
      </c>
      <c r="Z25" s="85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56</v>
      </c>
      <c r="C27" s="17" t="s">
        <v>57</v>
      </c>
      <c r="G27" s="89" t="s">
        <v>58</v>
      </c>
      <c r="H27" s="17">
        <v>1.0</v>
      </c>
      <c r="I27" s="17" t="s">
        <v>59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90" t="s">
        <v>48</v>
      </c>
      <c r="H28" s="17">
        <v>2.0</v>
      </c>
      <c r="I28" s="17" t="s">
        <v>60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8" t="s">
        <v>61</v>
      </c>
      <c r="C29" s="17"/>
      <c r="G29" s="91"/>
      <c r="H29" s="17">
        <v>3.0</v>
      </c>
      <c r="I29" s="17" t="s">
        <v>62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65</v>
      </c>
      <c r="C34" s="17" t="s">
        <v>66</v>
      </c>
      <c r="G34" s="94" t="s">
        <v>67</v>
      </c>
      <c r="H34" s="17" t="s">
        <v>66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68</v>
      </c>
      <c r="B36" s="97"/>
      <c r="C36" s="17" t="s">
        <v>66</v>
      </c>
      <c r="G36" s="94" t="s">
        <v>69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70</v>
      </c>
      <c r="B38" s="97"/>
      <c r="C38" s="98" t="s">
        <v>71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5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72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48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6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4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6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4" t="b">
        <f t="shared" si="7"/>
        <v>0</v>
      </c>
      <c r="X10" s="58">
        <f t="shared" si="8"/>
        <v>0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6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4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6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48</v>
      </c>
      <c r="U12" s="56" t="str">
        <f t="shared" si="6"/>
        <v/>
      </c>
      <c r="V12" s="57" t="str">
        <f>R5</f>
        <v/>
      </c>
      <c r="W12" s="84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6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48</v>
      </c>
      <c r="U13" s="56" t="str">
        <f t="shared" si="6"/>
        <v/>
      </c>
      <c r="V13" s="57" t="str">
        <f>R5</f>
        <v/>
      </c>
      <c r="W13" s="84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6"/>
      <c r="B14" s="41"/>
      <c r="C14" s="42"/>
      <c r="D14" s="43"/>
      <c r="E14" s="44"/>
      <c r="F14" s="69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48</v>
      </c>
      <c r="U14" s="56" t="str">
        <f t="shared" si="6"/>
        <v/>
      </c>
      <c r="V14" s="57" t="str">
        <f>R5</f>
        <v/>
      </c>
      <c r="W14" s="84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6"/>
      <c r="B15" s="41"/>
      <c r="C15" s="42"/>
      <c r="D15" s="43"/>
      <c r="E15" s="44"/>
      <c r="F15" s="69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4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6"/>
      <c r="B16" s="41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4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6"/>
      <c r="B17" s="41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4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6"/>
      <c r="B18" s="41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48</v>
      </c>
      <c r="U18" s="56" t="str">
        <f t="shared" si="6"/>
        <v/>
      </c>
      <c r="V18" s="57" t="str">
        <f>R5</f>
        <v/>
      </c>
      <c r="W18" s="84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6"/>
      <c r="B19" s="41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4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6"/>
      <c r="B20" s="41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4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6"/>
      <c r="B21" s="41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4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6"/>
      <c r="B22" s="41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4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6"/>
      <c r="B23" s="41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4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6"/>
      <c r="B24" s="41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 t="str">
        <f>R5</f>
        <v/>
      </c>
      <c r="W24" s="84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48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84"/>
      <c r="X25" s="58">
        <f>(YEAR(V25)-YEAR(D25))</f>
        <v>0</v>
      </c>
      <c r="Y25" s="59">
        <f>IF(X26&gt;34,1,0)</f>
        <v>0</v>
      </c>
      <c r="Z25" s="85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56</v>
      </c>
      <c r="C27" s="17"/>
      <c r="G27" s="89" t="s">
        <v>58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90" t="s">
        <v>48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8" t="s">
        <v>61</v>
      </c>
      <c r="C29" s="17"/>
      <c r="G29" s="91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65</v>
      </c>
      <c r="C34" s="17"/>
      <c r="G34" s="94" t="s">
        <v>67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68</v>
      </c>
      <c r="B36" s="97"/>
      <c r="C36" s="17"/>
      <c r="G36" s="94" t="s">
        <v>69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70</v>
      </c>
      <c r="B38" s="97"/>
      <c r="C38" s="98" t="s">
        <v>71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73</v>
      </c>
    </row>
    <row r="2" ht="12.75" customHeight="1">
      <c r="A2" s="103" t="s">
        <v>36</v>
      </c>
      <c r="B2" s="104" t="s">
        <v>74</v>
      </c>
      <c r="C2" s="105" t="s">
        <v>75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