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Recovery harddisk Ryddes 14.4.2021\Minedokumenter\Dokumenter\dokumenter\Larvik AK\2022\Stevner 2022\"/>
    </mc:Choice>
  </mc:AlternateContent>
  <xr:revisionPtr revIDLastSave="0" documentId="13_ncr:1_{C758EA6F-13ED-4A56-B6BA-02A62CDA21D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7" i="34" l="1"/>
  <c r="AB21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Z9" i="34"/>
  <c r="AB9" i="34" l="1"/>
  <c r="V24" i="34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5" i="34" l="1"/>
  <c r="U15" i="34" s="1"/>
  <c r="Q15" i="34"/>
  <c r="P13" i="34"/>
  <c r="U13" i="34" s="1"/>
  <c r="R13" i="34"/>
  <c r="Z13" i="34"/>
  <c r="AB13" i="34" s="1"/>
  <c r="AA13" i="34"/>
  <c r="R17" i="34"/>
  <c r="Z17" i="34"/>
  <c r="AA17" i="34"/>
  <c r="R23" i="34"/>
  <c r="AA23" i="34"/>
  <c r="AB23" i="34" s="1"/>
  <c r="Z23" i="34"/>
  <c r="R12" i="34"/>
  <c r="Z12" i="34"/>
  <c r="AB12" i="34" s="1"/>
  <c r="AA12" i="34"/>
  <c r="Z16" i="34"/>
  <c r="AB16" i="34" s="1"/>
  <c r="R16" i="34"/>
  <c r="AA16" i="34"/>
  <c r="R21" i="34"/>
  <c r="Z21" i="34"/>
  <c r="AA21" i="34"/>
  <c r="Z22" i="34"/>
  <c r="R22" i="34"/>
  <c r="AA22" i="34"/>
  <c r="R15" i="34"/>
  <c r="AA15" i="34"/>
  <c r="Z15" i="34"/>
  <c r="AB15" i="34" s="1"/>
  <c r="R20" i="34"/>
  <c r="Z20" i="34"/>
  <c r="AA20" i="34"/>
  <c r="AA11" i="34"/>
  <c r="Z11" i="34"/>
  <c r="AA10" i="34"/>
  <c r="Z10" i="34"/>
  <c r="AB10" i="34" s="1"/>
  <c r="AA14" i="34"/>
  <c r="AB14" i="34" s="1"/>
  <c r="R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Q13" i="34" l="1"/>
  <c r="AB11" i="34"/>
  <c r="U16" i="34"/>
  <c r="Q16" i="34"/>
  <c r="Q14" i="34"/>
  <c r="U14" i="34"/>
  <c r="U12" i="34"/>
  <c r="Q12" i="34"/>
  <c r="Q11" i="34"/>
  <c r="R11" i="34" s="1"/>
  <c r="U10" i="34"/>
  <c r="Q10" i="34"/>
  <c r="R10" i="34" s="1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<sst xmlns="http://schemas.openxmlformats.org/spreadsheetml/2006/main" count="162" uniqueCount="76">
  <si>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</si>
  <si>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</si>
  <si>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</si>
  <si>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</si>
  <si>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</si>
  <si>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</si>
  <si>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</si>
  <si>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</si>
  <si>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</si>
  <si>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</si>
  <si>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</si>
  <si>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</si>
  <si>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</si>
  <si>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</si>
  <si>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</si>
  <si>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</si>
  <si>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</si>
  <si>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</si>
  <si>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</si>
  <si>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</si>
  <si>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</si>
  <si>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</si>
  <si>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</si>
  <si>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</si>
  <si>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</si>
  <si>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</si>
  <si>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</si>
  <si>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</si>
  <si>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</si>
  <si>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</si>
  <si>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</si>
  <si>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</si>
  <si>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</si>
  <si>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</si>
  <si>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</si>
  <si>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</si>
  <si>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</si>
  <si>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</si>
  <si>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</si>
  <si>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</si>
  <si>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</si>
  <si>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</si>
  <si>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</si>
  <si>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</si>
  <si>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</si>
  <si>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</si>
  <si>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</si>
  <si>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</si>
  <si>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</si>
  <si>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</si>
  <si>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</si>
  <si>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</si>
  <si>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2022</t>
  </si>
  <si>
    <t>Seriestevne</t>
  </si>
  <si>
    <t>Larvik AK</t>
  </si>
  <si>
    <t>Stavernhallen</t>
  </si>
  <si>
    <t>UM</t>
  </si>
  <si>
    <t>89</t>
  </si>
  <si>
    <t>William Christiansen</t>
  </si>
  <si>
    <t>Rebekka Tao Jacobsen, Larvik AK, F</t>
  </si>
  <si>
    <t>Rebekka Tao Jacobsen , Larvik AK, F</t>
  </si>
  <si>
    <t>M5</t>
  </si>
  <si>
    <t>81</t>
  </si>
  <si>
    <t>102</t>
  </si>
  <si>
    <t>SM</t>
  </si>
  <si>
    <t>73</t>
  </si>
  <si>
    <t>Sander Heyn Stave</t>
  </si>
  <si>
    <t>76</t>
  </si>
  <si>
    <t>SK</t>
  </si>
  <si>
    <t>Grenland AK</t>
  </si>
  <si>
    <t>Danny Duy Vo</t>
  </si>
  <si>
    <t>Trond Bjerkholt, Larvik AK, F</t>
  </si>
  <si>
    <t>Karl Magnar Waksvik, Grenland AK, K</t>
  </si>
  <si>
    <t>Erlend Raastad</t>
  </si>
  <si>
    <t>Lisbeth Lervik</t>
  </si>
  <si>
    <t>Atle Rønning Kauppinen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</si>
</sst>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topLeftCell="C19" zoomScaleNormal="100" zoomScaleSheetLayoutView="75" zoomScalePageLayoutView="120" workbookViewId="0">
      <selection activeCell="N17" sqref="N17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8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3"/>
    <row r="5" spans="1:28" s="7" customFormat="1" ht="15.5" x14ac:dyDescent="0.35">
      <c r="A5" s="36"/>
      <c r="B5" s="71" t="s">
        <v>27</v>
      </c>
      <c r="C5" s="124" t="s">
        <v>53</v>
      </c>
      <c r="D5" s="124"/>
      <c r="E5" s="124"/>
      <c r="F5" s="124"/>
      <c r="G5" s="72" t="s">
        <v>0</v>
      </c>
      <c r="H5" s="125" t="s">
        <v>54</v>
      </c>
      <c r="I5" s="125"/>
      <c r="J5" s="125"/>
      <c r="K5" s="125"/>
      <c r="L5" s="71" t="s">
        <v>1</v>
      </c>
      <c r="M5" s="126" t="s">
        <v>55</v>
      </c>
      <c r="N5" s="126"/>
      <c r="O5" s="126"/>
      <c r="P5" s="126"/>
      <c r="Q5" s="71" t="s">
        <v>2</v>
      </c>
      <c r="R5" s="99">
        <v>44634</v>
      </c>
      <c r="S5" s="73" t="s">
        <v>24</v>
      </c>
      <c r="T5" s="87">
        <v>1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 t="s">
        <v>65</v>
      </c>
      <c r="B9" s="74">
        <v>71</v>
      </c>
      <c r="C9" s="75" t="s">
        <v>56</v>
      </c>
      <c r="D9" s="76">
        <v>38400</v>
      </c>
      <c r="E9" s="88"/>
      <c r="F9" s="77" t="s">
        <v>66</v>
      </c>
      <c r="G9" s="77" t="s">
        <v>54</v>
      </c>
      <c r="H9" s="92">
        <v>72</v>
      </c>
      <c r="I9" s="93">
        <v>75</v>
      </c>
      <c r="J9" s="94">
        <v>77</v>
      </c>
      <c r="K9" s="95">
        <v>90</v>
      </c>
      <c r="L9" s="96">
        <v>95</v>
      </c>
      <c r="M9" s="96">
        <v>100</v>
      </c>
      <c r="N9" s="78">
        <f t="shared" ref="N9:N24" si="0">IF(MAX(H9:J9)&lt;0,0,TRUNC(MAX(H9:J9)/1)*1)</f>
        <v>77</v>
      </c>
      <c r="O9" s="78">
        <f t="shared" ref="O9:O24" si="1">IF(MAX(K9:M9)&lt;0,0,TRUNC(MAX(K9:M9)/1)*1)</f>
        <v>100</v>
      </c>
      <c r="P9" s="78">
        <f t="shared" ref="P9:P23" si="2">IF(N9=0,0,IF(O9=0,0,SUM(N9:O9)))</f>
        <v>177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231.27741285603011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1.3066520500340684</v>
      </c>
      <c r="V9" s="89">
        <f>R5</f>
        <v>44634</v>
      </c>
      <c r="W9" s="120" t="str">
        <f>IF(ISNUMBER(FIND("M",C9)),"m",IF(ISNUMBER(FIND("K",C9)),"k"))</f>
        <v>m</v>
      </c>
      <c r="X9" s="106">
        <f>IF(OR(D9="",V9=""),0,(YEAR(V9)-YEAR(D9)))</f>
        <v>17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49999999999999" customHeight="1" x14ac:dyDescent="0.3">
      <c r="A10" s="91" t="s">
        <v>57</v>
      </c>
      <c r="B10" s="74">
        <v>87</v>
      </c>
      <c r="C10" s="75" t="s">
        <v>56</v>
      </c>
      <c r="D10" s="76">
        <v>38980</v>
      </c>
      <c r="E10" s="88"/>
      <c r="F10" s="77" t="s">
        <v>58</v>
      </c>
      <c r="G10" s="77" t="s">
        <v>54</v>
      </c>
      <c r="H10" s="92">
        <v>72</v>
      </c>
      <c r="I10" s="93">
        <v>75</v>
      </c>
      <c r="J10" s="94">
        <v>78</v>
      </c>
      <c r="K10" s="95">
        <v>91</v>
      </c>
      <c r="L10" s="96">
        <v>96</v>
      </c>
      <c r="M10" s="96">
        <v>101</v>
      </c>
      <c r="N10" s="78">
        <f t="shared" si="0"/>
        <v>78</v>
      </c>
      <c r="O10" s="78">
        <f t="shared" si="1"/>
        <v>101</v>
      </c>
      <c r="P10" s="78">
        <f t="shared" si="2"/>
        <v>179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210.23294416614746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1.1744857215985891</v>
      </c>
      <c r="V10" s="89">
        <f>R5</f>
        <v>44634</v>
      </c>
      <c r="W10" s="120" t="str">
        <f>IF(ISNUMBER(FIND("M",C10)),"m",IF(ISNUMBER(FIND("K",C10)),"k"))</f>
        <v>m</v>
      </c>
      <c r="X10" s="106">
        <f>IF(OR(D10="",V10=""),0,(YEAR(V10)-YEAR(D10)))</f>
        <v>16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49999999999999" customHeight="1" x14ac:dyDescent="0.3">
      <c r="A11" s="91" t="s">
        <v>67</v>
      </c>
      <c r="B11" s="74">
        <v>73</v>
      </c>
      <c r="C11" s="75" t="s">
        <v>68</v>
      </c>
      <c r="D11" s="76">
        <v>34690</v>
      </c>
      <c r="E11" s="88"/>
      <c r="F11" s="77" t="s">
        <v>74</v>
      </c>
      <c r="G11" s="77" t="s">
        <v>69</v>
      </c>
      <c r="H11" s="92">
        <v>65</v>
      </c>
      <c r="I11" s="93">
        <v>68</v>
      </c>
      <c r="J11" s="94">
        <v>-71</v>
      </c>
      <c r="K11" s="95">
        <v>75</v>
      </c>
      <c r="L11" s="96">
        <v>80</v>
      </c>
      <c r="M11" s="96">
        <v>-82</v>
      </c>
      <c r="N11" s="78">
        <f t="shared" si="0"/>
        <v>68</v>
      </c>
      <c r="O11" s="78">
        <f t="shared" si="1"/>
        <v>80</v>
      </c>
      <c r="P11" s="78">
        <f t="shared" si="2"/>
        <v>148</v>
      </c>
      <c r="Q11" s="100">
        <f t="shared" si="3"/>
        <v>178.69670946902693</v>
      </c>
      <c r="R11" s="100" t="str">
        <f t="shared" si="4"/>
        <v/>
      </c>
      <c r="S11" s="82"/>
      <c r="T11" s="83"/>
      <c r="U11" s="81">
        <f t="shared" si="5"/>
        <v>1.2074101991150468</v>
      </c>
      <c r="V11" s="89">
        <f>R5</f>
        <v>44634</v>
      </c>
      <c r="W11" s="120" t="str">
        <f t="shared" ref="W11:W24" si="7">IF(ISNUMBER(FIND("M",C11)),"m",IF(ISNUMBER(FIND("K",C11)),"k"))</f>
        <v>k</v>
      </c>
      <c r="X11" s="106">
        <f>IF(OR(D11="",V11=""),0,(YEAR(V11)-YEAR(D11)))</f>
        <v>28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49999999999999" customHeight="1" x14ac:dyDescent="0.3">
      <c r="A12" s="91" t="s">
        <v>62</v>
      </c>
      <c r="B12" s="74">
        <v>79.5</v>
      </c>
      <c r="C12" s="75" t="s">
        <v>64</v>
      </c>
      <c r="D12" s="76">
        <v>34358</v>
      </c>
      <c r="E12" s="88"/>
      <c r="F12" s="77" t="s">
        <v>70</v>
      </c>
      <c r="G12" s="77" t="s">
        <v>69</v>
      </c>
      <c r="H12" s="92">
        <v>100</v>
      </c>
      <c r="I12" s="93">
        <v>103</v>
      </c>
      <c r="J12" s="94">
        <v>107</v>
      </c>
      <c r="K12" s="95">
        <v>-120</v>
      </c>
      <c r="L12" s="96">
        <v>125</v>
      </c>
      <c r="M12" s="96">
        <v>130</v>
      </c>
      <c r="N12" s="78">
        <f t="shared" si="0"/>
        <v>107</v>
      </c>
      <c r="O12" s="78">
        <f t="shared" si="1"/>
        <v>130</v>
      </c>
      <c r="P12" s="78">
        <f t="shared" si="2"/>
        <v>237</v>
      </c>
      <c r="Q12" s="100">
        <f t="shared" si="3"/>
        <v>290.86682728142409</v>
      </c>
      <c r="R12" s="100" t="str">
        <f t="shared" si="4"/>
        <v/>
      </c>
      <c r="S12" s="82"/>
      <c r="T12" s="83" t="s">
        <v>20</v>
      </c>
      <c r="U12" s="81">
        <f t="shared" si="5"/>
        <v>1.2272861910608612</v>
      </c>
      <c r="V12" s="89">
        <f>R5</f>
        <v>44634</v>
      </c>
      <c r="W12" s="120" t="str">
        <f t="shared" si="7"/>
        <v>m</v>
      </c>
      <c r="X12" s="106">
        <f>IF(OR(D12="",V12=""),0,(YEAR(V12)-YEAR(D12)))</f>
        <v>28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6"/>
        <v>0</v>
      </c>
    </row>
    <row r="13" spans="1:28" s="10" customFormat="1" ht="20.149999999999999" customHeight="1" x14ac:dyDescent="0.3">
      <c r="A13" s="91" t="s">
        <v>63</v>
      </c>
      <c r="B13" s="74">
        <v>99.9</v>
      </c>
      <c r="C13" s="75" t="s">
        <v>64</v>
      </c>
      <c r="D13" s="76">
        <v>34333</v>
      </c>
      <c r="E13" s="88"/>
      <c r="F13" s="77" t="s">
        <v>73</v>
      </c>
      <c r="G13" s="77" t="s">
        <v>69</v>
      </c>
      <c r="H13" s="92">
        <v>105</v>
      </c>
      <c r="I13" s="93">
        <v>110</v>
      </c>
      <c r="J13" s="94">
        <v>115</v>
      </c>
      <c r="K13" s="95">
        <v>143</v>
      </c>
      <c r="L13" s="96">
        <v>150</v>
      </c>
      <c r="M13" s="96">
        <v>158</v>
      </c>
      <c r="N13" s="78">
        <f t="shared" si="0"/>
        <v>115</v>
      </c>
      <c r="O13" s="78">
        <f t="shared" si="1"/>
        <v>158</v>
      </c>
      <c r="P13" s="78">
        <f t="shared" si="2"/>
        <v>273</v>
      </c>
      <c r="Q13" s="100">
        <f t="shared" si="3"/>
        <v>302.83024360170344</v>
      </c>
      <c r="R13" s="100" t="str">
        <f t="shared" si="4"/>
        <v/>
      </c>
      <c r="S13" s="82"/>
      <c r="T13" s="83" t="s">
        <v>20</v>
      </c>
      <c r="U13" s="81">
        <f t="shared" si="5"/>
        <v>1.1092682915813312</v>
      </c>
      <c r="V13" s="89">
        <f>R5</f>
        <v>44634</v>
      </c>
      <c r="W13" s="120" t="str">
        <f t="shared" si="7"/>
        <v>m</v>
      </c>
      <c r="X13" s="106">
        <f t="shared" ref="X13:X24" si="9">IF(OR(D13="",V13=""),0,(YEAR(V13)-YEAR(D13)))</f>
        <v>29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6"/>
        <v>0</v>
      </c>
    </row>
    <row r="14" spans="1:28" s="10" customFormat="1" ht="20.149999999999999" customHeight="1" x14ac:dyDescent="0.3">
      <c r="A14" s="91" t="s">
        <v>62</v>
      </c>
      <c r="B14" s="74">
        <v>74.98</v>
      </c>
      <c r="C14" s="75" t="s">
        <v>61</v>
      </c>
      <c r="D14" s="76">
        <v>23475</v>
      </c>
      <c r="E14" s="88"/>
      <c r="F14" s="90" t="s">
        <v>75</v>
      </c>
      <c r="G14" s="77" t="s">
        <v>69</v>
      </c>
      <c r="H14" s="92">
        <v>82</v>
      </c>
      <c r="I14" s="93">
        <v>85</v>
      </c>
      <c r="J14" s="94">
        <v>87</v>
      </c>
      <c r="K14" s="95">
        <v>110</v>
      </c>
      <c r="L14" s="96">
        <v>-115</v>
      </c>
      <c r="M14" s="96">
        <v>115</v>
      </c>
      <c r="N14" s="78">
        <f t="shared" si="0"/>
        <v>87</v>
      </c>
      <c r="O14" s="78">
        <f t="shared" si="1"/>
        <v>115</v>
      </c>
      <c r="P14" s="78">
        <f t="shared" si="2"/>
        <v>202</v>
      </c>
      <c r="Q14" s="100">
        <f t="shared" si="3"/>
        <v>255.81858883697055</v>
      </c>
      <c r="R14" s="100">
        <f t="shared" si="4"/>
        <v>374.00677687965094</v>
      </c>
      <c r="S14" s="82"/>
      <c r="T14" s="83" t="s">
        <v>20</v>
      </c>
      <c r="U14" s="81">
        <f t="shared" si="5"/>
        <v>1.2664286576087651</v>
      </c>
      <c r="V14" s="89">
        <f>R5</f>
        <v>44634</v>
      </c>
      <c r="W14" s="120" t="str">
        <f t="shared" si="7"/>
        <v>m</v>
      </c>
      <c r="X14" s="106">
        <f t="shared" si="9"/>
        <v>58</v>
      </c>
      <c r="Y14" s="107">
        <f t="shared" si="8"/>
        <v>1</v>
      </c>
      <c r="Z14" s="10">
        <f>IF(Y14=1,LOOKUP(X14,'Meltzer-Faber'!A3:A63,'Meltzer-Faber'!B3:B63))</f>
        <v>1.462</v>
      </c>
      <c r="AA14" s="110">
        <f>IF(Y14=1,LOOKUP(X14,'Meltzer-Faber'!A3:A63,'Meltzer-Faber'!C3:C63))</f>
        <v>1.625</v>
      </c>
      <c r="AB14" s="117">
        <f t="shared" si="6"/>
        <v>1.462</v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44634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44634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44634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44634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44634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44634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44634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44634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44634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44634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 t="s">
        <v>60</v>
      </c>
      <c r="D27" s="121"/>
      <c r="E27" s="121"/>
      <c r="F27" s="121"/>
      <c r="G27" s="69" t="s">
        <v>33</v>
      </c>
      <c r="H27" s="63">
        <v>1</v>
      </c>
      <c r="I27" s="121" t="s">
        <v>59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71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72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5" x14ac:dyDescent="0.3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5" x14ac:dyDescent="0.35">
      <c r="A34" s="67" t="s">
        <v>18</v>
      </c>
      <c r="B34"/>
      <c r="C34" s="121" t="s">
        <v>59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 t="s">
        <v>59</v>
      </c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4" x14ac:dyDescent="0.3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4" x14ac:dyDescent="0.3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4" x14ac:dyDescent="0.3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3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796875" defaultRowHeight="13" x14ac:dyDescent="0.3"/>
  <cols>
    <col min="1" max="1" width="6.26953125" style="2" customWidth="1"/>
    <col min="2" max="2" width="8.7265625" style="2" customWidth="1"/>
    <col min="3" max="3" width="6.26953125" style="38" customWidth="1"/>
    <col min="4" max="4" width="10.7265625" style="2" customWidth="1"/>
    <col min="5" max="5" width="3.81640625" style="2" customWidth="1"/>
    <col min="6" max="6" width="27.7265625" style="6" customWidth="1"/>
    <col min="7" max="7" width="20.26953125" style="6" customWidth="1"/>
    <col min="8" max="8" width="7.1796875" style="2" customWidth="1"/>
    <col min="9" max="9" width="7.1796875" style="45" customWidth="1"/>
    <col min="10" max="13" width="7.1796875" style="2" customWidth="1"/>
    <col min="14" max="16" width="7.7265625" style="2" customWidth="1"/>
    <col min="17" max="17" width="10.7265625" style="40" customWidth="1"/>
    <col min="18" max="18" width="11.26953125" style="40" customWidth="1"/>
    <col min="19" max="20" width="5.7265625" style="40" customWidth="1"/>
    <col min="21" max="21" width="14.1796875" style="5" customWidth="1"/>
    <col min="22" max="24" width="9.1796875" style="5" hidden="1" customWidth="1"/>
    <col min="25" max="25" width="7.81640625" style="5" hidden="1" customWidth="1"/>
    <col min="26" max="26" width="9.1796875" style="5" hidden="1" customWidth="1"/>
    <col min="27" max="28" width="9.1796875" style="4" hidden="1" customWidth="1"/>
    <col min="29" max="16384" width="9.1796875" style="5"/>
  </cols>
  <sheetData>
    <row r="1" spans="1:28" ht="53.25" customHeight="1" x14ac:dyDescent="1.2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8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3"/>
    <row r="5" spans="1:28" s="7" customFormat="1" ht="15.5" x14ac:dyDescent="0.35">
      <c r="A5" s="36"/>
      <c r="B5" s="71" t="s">
        <v>27</v>
      </c>
      <c r="C5" s="124" t="s">
        <v>20</v>
      </c>
      <c r="D5" s="124"/>
      <c r="E5" s="124"/>
      <c r="F5" s="124"/>
      <c r="G5" s="72" t="s">
        <v>0</v>
      </c>
      <c r="H5" s="125"/>
      <c r="I5" s="125"/>
      <c r="J5" s="125"/>
      <c r="K5" s="125"/>
      <c r="L5" s="71" t="s">
        <v>1</v>
      </c>
      <c r="M5" s="126"/>
      <c r="N5" s="126"/>
      <c r="O5" s="126"/>
      <c r="P5" s="126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3">
      <c r="Z6" s="113" t="s">
        <v>46</v>
      </c>
      <c r="AA6" s="113" t="s">
        <v>46</v>
      </c>
      <c r="AB6" s="113" t="s">
        <v>46</v>
      </c>
    </row>
    <row r="7" spans="1:28" s="1" customFormat="1" x14ac:dyDescent="0.3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3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49999999999999" customHeight="1" x14ac:dyDescent="0.3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49999999999999" customHeight="1" x14ac:dyDescent="0.3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49999999999999" customHeight="1" x14ac:dyDescent="0.3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49999999999999" customHeight="1" x14ac:dyDescent="0.3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49999999999999" customHeight="1" x14ac:dyDescent="0.3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49999999999999" customHeight="1" x14ac:dyDescent="0.3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49999999999999" customHeight="1" x14ac:dyDescent="0.3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49999999999999" customHeight="1" x14ac:dyDescent="0.3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49999999999999" customHeight="1" x14ac:dyDescent="0.3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49999999999999" customHeight="1" x14ac:dyDescent="0.3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49999999999999" customHeight="1" x14ac:dyDescent="0.3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49999999999999" customHeight="1" x14ac:dyDescent="0.3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49999999999999" customHeight="1" x14ac:dyDescent="0.3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49999999999999" customHeight="1" x14ac:dyDescent="0.3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49999999999999" customHeight="1" x14ac:dyDescent="0.3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49999999999999" customHeight="1" x14ac:dyDescent="0.3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3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3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5" x14ac:dyDescent="0.3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4" x14ac:dyDescent="0.3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5" x14ac:dyDescent="0.3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4" x14ac:dyDescent="0.3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4" x14ac:dyDescent="0.3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5" x14ac:dyDescent="0.3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5" x14ac:dyDescent="0.3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5" x14ac:dyDescent="0.35">
      <c r="A34" s="67" t="s">
        <v>18</v>
      </c>
      <c r="B34"/>
      <c r="C34" s="121"/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4" x14ac:dyDescent="0.3">
      <c r="C35" s="121"/>
      <c r="D35" s="121"/>
      <c r="E35" s="121"/>
      <c r="F35" s="121"/>
      <c r="G35" s="58"/>
      <c r="H35" s="29"/>
      <c r="I35" s="61"/>
    </row>
    <row r="36" spans="1:20" ht="15.5" x14ac:dyDescent="0.3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4" x14ac:dyDescent="0.3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4" x14ac:dyDescent="0.3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4" x14ac:dyDescent="0.3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4" x14ac:dyDescent="0.3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3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26953125" customWidth="1"/>
    <col min="2" max="2" width="11.7265625" style="66" customWidth="1"/>
    <col min="3" max="3" width="12.26953125" bestFit="1" customWidth="1"/>
  </cols>
  <sheetData>
    <row r="1" spans="1:3" x14ac:dyDescent="0.3">
      <c r="A1" s="128" t="s">
        <v>43</v>
      </c>
      <c r="B1" s="128"/>
      <c r="C1" s="128"/>
    </row>
    <row r="2" spans="1:3" x14ac:dyDescent="0.3">
      <c r="A2" s="98" t="s">
        <v>40</v>
      </c>
      <c r="B2" s="97" t="s">
        <v>44</v>
      </c>
      <c r="C2" t="s">
        <v>45</v>
      </c>
    </row>
    <row r="3" spans="1:3" x14ac:dyDescent="0.3">
      <c r="A3" s="102">
        <v>30</v>
      </c>
      <c r="B3" s="97">
        <v>1</v>
      </c>
      <c r="C3" s="118">
        <v>1</v>
      </c>
    </row>
    <row r="4" spans="1:3" x14ac:dyDescent="0.3">
      <c r="A4" s="102">
        <v>31</v>
      </c>
      <c r="B4" s="97">
        <v>1.016</v>
      </c>
      <c r="C4" s="97">
        <v>1.016</v>
      </c>
    </row>
    <row r="5" spans="1:3" x14ac:dyDescent="0.3">
      <c r="A5" s="102">
        <v>32</v>
      </c>
      <c r="B5" s="97">
        <v>1.0309999999999999</v>
      </c>
      <c r="C5" s="97">
        <v>1.0169999999999999</v>
      </c>
    </row>
    <row r="6" spans="1:3" x14ac:dyDescent="0.3">
      <c r="A6" s="102">
        <v>33</v>
      </c>
      <c r="B6" s="97">
        <v>1.046</v>
      </c>
      <c r="C6" s="97">
        <v>1.046</v>
      </c>
    </row>
    <row r="7" spans="1:3" x14ac:dyDescent="0.3">
      <c r="A7" s="102">
        <v>34</v>
      </c>
      <c r="B7" s="97">
        <v>1.0589999999999999</v>
      </c>
      <c r="C7" s="97">
        <v>1.0589999999999999</v>
      </c>
    </row>
    <row r="8" spans="1:3" x14ac:dyDescent="0.3">
      <c r="A8" s="102">
        <v>35</v>
      </c>
      <c r="B8" s="97">
        <v>1.0720000000000001</v>
      </c>
      <c r="C8" s="97">
        <v>1.0720000000000001</v>
      </c>
    </row>
    <row r="9" spans="1:3" x14ac:dyDescent="0.3">
      <c r="A9" s="102">
        <v>36</v>
      </c>
      <c r="B9" s="97">
        <v>1.083</v>
      </c>
      <c r="C9" s="97">
        <v>1.0840000000000001</v>
      </c>
    </row>
    <row r="10" spans="1:3" x14ac:dyDescent="0.3">
      <c r="A10" s="102">
        <v>37</v>
      </c>
      <c r="B10" s="97">
        <v>1.0960000000000001</v>
      </c>
      <c r="C10" s="97">
        <v>1.097</v>
      </c>
    </row>
    <row r="11" spans="1:3" x14ac:dyDescent="0.3">
      <c r="A11" s="102">
        <v>38</v>
      </c>
      <c r="B11" s="97">
        <v>1.109</v>
      </c>
      <c r="C11" s="97">
        <v>1.1100000000000001</v>
      </c>
    </row>
    <row r="12" spans="1:3" x14ac:dyDescent="0.3">
      <c r="A12" s="102">
        <v>39</v>
      </c>
      <c r="B12" s="97">
        <v>1.1220000000000001</v>
      </c>
      <c r="C12" s="97">
        <v>1.1240000000000001</v>
      </c>
    </row>
    <row r="13" spans="1:3" x14ac:dyDescent="0.3">
      <c r="A13" s="102">
        <v>40</v>
      </c>
      <c r="B13" s="97">
        <v>1.135</v>
      </c>
      <c r="C13" s="97">
        <v>1.1379999999999999</v>
      </c>
    </row>
    <row r="14" spans="1:3" x14ac:dyDescent="0.3">
      <c r="A14" s="102">
        <v>41</v>
      </c>
      <c r="B14" s="97">
        <v>1.149</v>
      </c>
      <c r="C14" s="97">
        <v>1.153</v>
      </c>
    </row>
    <row r="15" spans="1:3" x14ac:dyDescent="0.3">
      <c r="A15" s="102">
        <v>42</v>
      </c>
      <c r="B15" s="97">
        <v>1.1619999999999999</v>
      </c>
      <c r="C15" s="97">
        <v>1.17</v>
      </c>
    </row>
    <row r="16" spans="1:3" x14ac:dyDescent="0.3">
      <c r="A16" s="102">
        <v>43</v>
      </c>
      <c r="B16" s="97">
        <v>1.1759999999999999</v>
      </c>
      <c r="C16" s="97">
        <v>1.1870000000000001</v>
      </c>
    </row>
    <row r="17" spans="1:3" x14ac:dyDescent="0.3">
      <c r="A17" s="102">
        <v>44</v>
      </c>
      <c r="B17" s="97">
        <v>1.1890000000000001</v>
      </c>
      <c r="C17" s="97">
        <v>1.2050000000000001</v>
      </c>
    </row>
    <row r="18" spans="1:3" x14ac:dyDescent="0.3">
      <c r="A18" s="102">
        <v>45</v>
      </c>
      <c r="B18" s="97">
        <v>1.2030000000000001</v>
      </c>
      <c r="C18" s="97">
        <v>1.2230000000000001</v>
      </c>
    </row>
    <row r="19" spans="1:3" x14ac:dyDescent="0.3">
      <c r="A19" s="102">
        <v>46</v>
      </c>
      <c r="B19" s="97">
        <v>1.218</v>
      </c>
      <c r="C19" s="97">
        <v>1.244</v>
      </c>
    </row>
    <row r="20" spans="1:3" x14ac:dyDescent="0.3">
      <c r="A20" s="102">
        <v>47</v>
      </c>
      <c r="B20" s="97">
        <v>1.2330000000000001</v>
      </c>
      <c r="C20" s="97">
        <v>1.2649999999999999</v>
      </c>
    </row>
    <row r="21" spans="1:3" x14ac:dyDescent="0.3">
      <c r="A21" s="102">
        <v>48</v>
      </c>
      <c r="B21" s="97">
        <v>1.248</v>
      </c>
      <c r="C21" s="97">
        <v>1.288</v>
      </c>
    </row>
    <row r="22" spans="1:3" x14ac:dyDescent="0.3">
      <c r="A22" s="102">
        <v>49</v>
      </c>
      <c r="B22" s="97">
        <v>1.2629999999999999</v>
      </c>
      <c r="C22" s="97">
        <v>1.3129999999999999</v>
      </c>
    </row>
    <row r="23" spans="1:3" x14ac:dyDescent="0.3">
      <c r="A23" s="102">
        <v>50</v>
      </c>
      <c r="B23" s="97">
        <v>1.2789999999999999</v>
      </c>
      <c r="C23" s="97">
        <v>1.34</v>
      </c>
    </row>
    <row r="24" spans="1:3" x14ac:dyDescent="0.3">
      <c r="A24" s="102">
        <v>51</v>
      </c>
      <c r="B24" s="97">
        <v>1.2969999999999999</v>
      </c>
      <c r="C24" s="97">
        <v>1.369</v>
      </c>
    </row>
    <row r="25" spans="1:3" x14ac:dyDescent="0.3">
      <c r="A25" s="102">
        <v>52</v>
      </c>
      <c r="B25" s="97">
        <v>1.3160000000000001</v>
      </c>
      <c r="C25" s="97">
        <v>1.401</v>
      </c>
    </row>
    <row r="26" spans="1:3" x14ac:dyDescent="0.3">
      <c r="A26" s="102">
        <v>53</v>
      </c>
      <c r="B26" s="97">
        <v>1.3380000000000001</v>
      </c>
      <c r="C26" s="97">
        <v>1.4350000000000001</v>
      </c>
    </row>
    <row r="27" spans="1:3" x14ac:dyDescent="0.3">
      <c r="A27" s="102">
        <v>54</v>
      </c>
      <c r="B27" s="97">
        <v>1.361</v>
      </c>
      <c r="C27" s="97">
        <v>1.47</v>
      </c>
    </row>
    <row r="28" spans="1:3" x14ac:dyDescent="0.3">
      <c r="A28" s="102">
        <v>55</v>
      </c>
      <c r="B28" s="97">
        <v>1.385</v>
      </c>
      <c r="C28" s="97">
        <v>1.5069999999999999</v>
      </c>
    </row>
    <row r="29" spans="1:3" ht="14" x14ac:dyDescent="0.3">
      <c r="A29" s="102">
        <v>56</v>
      </c>
      <c r="B29" s="97">
        <v>1.411</v>
      </c>
      <c r="C29" s="104">
        <v>1.5449999999999999</v>
      </c>
    </row>
    <row r="30" spans="1:3" ht="14" x14ac:dyDescent="0.3">
      <c r="A30" s="102">
        <v>57</v>
      </c>
      <c r="B30" s="97">
        <v>1.4370000000000001</v>
      </c>
      <c r="C30" s="103">
        <v>1.585</v>
      </c>
    </row>
    <row r="31" spans="1:3" ht="14" x14ac:dyDescent="0.3">
      <c r="A31" s="102">
        <v>58</v>
      </c>
      <c r="B31" s="97">
        <v>1.462</v>
      </c>
      <c r="C31" s="104">
        <v>1.625</v>
      </c>
    </row>
    <row r="32" spans="1:3" ht="14" x14ac:dyDescent="0.3">
      <c r="A32" s="102">
        <v>59</v>
      </c>
      <c r="B32" s="97">
        <v>1.488</v>
      </c>
      <c r="C32" s="103">
        <v>1.665</v>
      </c>
    </row>
    <row r="33" spans="1:3" ht="14" x14ac:dyDescent="0.3">
      <c r="A33" s="102">
        <v>60</v>
      </c>
      <c r="B33" s="97">
        <v>1.514</v>
      </c>
      <c r="C33" s="104">
        <v>1.7050000000000001</v>
      </c>
    </row>
    <row r="34" spans="1:3" ht="14" x14ac:dyDescent="0.3">
      <c r="A34" s="102">
        <v>61</v>
      </c>
      <c r="B34" s="97">
        <v>1.5409999999999999</v>
      </c>
      <c r="C34" s="103">
        <v>1.744</v>
      </c>
    </row>
    <row r="35" spans="1:3" ht="14" x14ac:dyDescent="0.3">
      <c r="A35" s="102">
        <v>62</v>
      </c>
      <c r="B35" s="97">
        <v>1.5680000000000001</v>
      </c>
      <c r="C35" s="104">
        <v>1.778</v>
      </c>
    </row>
    <row r="36" spans="1:3" ht="14" x14ac:dyDescent="0.3">
      <c r="A36" s="102">
        <v>63</v>
      </c>
      <c r="B36" s="97">
        <v>1.5980000000000001</v>
      </c>
      <c r="C36" s="103">
        <v>1.8080000000000001</v>
      </c>
    </row>
    <row r="37" spans="1:3" ht="14" x14ac:dyDescent="0.3">
      <c r="A37" s="102">
        <v>64</v>
      </c>
      <c r="B37" s="97">
        <v>1.629</v>
      </c>
      <c r="C37" s="104">
        <v>1.839</v>
      </c>
    </row>
    <row r="38" spans="1:3" ht="14" x14ac:dyDescent="0.3">
      <c r="A38" s="102">
        <v>65</v>
      </c>
      <c r="B38" s="97">
        <v>1.663</v>
      </c>
      <c r="C38" s="103">
        <v>1.873</v>
      </c>
    </row>
    <row r="39" spans="1:3" ht="14" x14ac:dyDescent="0.3">
      <c r="A39" s="102">
        <v>66</v>
      </c>
      <c r="B39" s="97">
        <v>1.6990000000000001</v>
      </c>
      <c r="C39" s="104">
        <v>1.909</v>
      </c>
    </row>
    <row r="40" spans="1:3" ht="14" x14ac:dyDescent="0.3">
      <c r="A40" s="102">
        <v>67</v>
      </c>
      <c r="B40" s="97">
        <v>1.738</v>
      </c>
      <c r="C40" s="103">
        <v>1.948</v>
      </c>
    </row>
    <row r="41" spans="1:3" ht="14" x14ac:dyDescent="0.3">
      <c r="A41" s="102">
        <v>68</v>
      </c>
      <c r="B41" s="97">
        <v>1.7789999999999999</v>
      </c>
      <c r="C41" s="104">
        <v>1.9890000000000001</v>
      </c>
    </row>
    <row r="42" spans="1:3" ht="14" x14ac:dyDescent="0.3">
      <c r="A42" s="102">
        <v>69</v>
      </c>
      <c r="B42" s="97">
        <v>1.823</v>
      </c>
      <c r="C42" s="103">
        <v>2.0329999999999999</v>
      </c>
    </row>
    <row r="43" spans="1:3" ht="14" x14ac:dyDescent="0.3">
      <c r="A43" s="102">
        <v>70</v>
      </c>
      <c r="B43" s="97">
        <v>1.867</v>
      </c>
      <c r="C43" s="104">
        <v>2.077</v>
      </c>
    </row>
    <row r="44" spans="1:3" ht="14" x14ac:dyDescent="0.3">
      <c r="A44" s="102">
        <v>71</v>
      </c>
      <c r="B44" s="97">
        <v>1.91</v>
      </c>
      <c r="C44" s="103">
        <v>2.12</v>
      </c>
    </row>
    <row r="45" spans="1:3" ht="14" x14ac:dyDescent="0.3">
      <c r="A45" s="102">
        <v>72</v>
      </c>
      <c r="B45" s="97">
        <v>1.9530000000000001</v>
      </c>
      <c r="C45" s="104">
        <v>2.1629999999999998</v>
      </c>
    </row>
    <row r="46" spans="1:3" ht="14" x14ac:dyDescent="0.3">
      <c r="A46" s="102">
        <v>73</v>
      </c>
      <c r="B46" s="97">
        <v>2.004</v>
      </c>
      <c r="C46" s="103">
        <v>2.214</v>
      </c>
    </row>
    <row r="47" spans="1:3" ht="14" x14ac:dyDescent="0.3">
      <c r="A47" s="102">
        <v>74</v>
      </c>
      <c r="B47" s="97">
        <v>2.06</v>
      </c>
      <c r="C47" s="104">
        <v>2.27</v>
      </c>
    </row>
    <row r="48" spans="1:3" ht="14" x14ac:dyDescent="0.3">
      <c r="A48" s="102">
        <v>75</v>
      </c>
      <c r="B48" s="97">
        <v>2.117</v>
      </c>
      <c r="C48" s="103">
        <v>2.327</v>
      </c>
    </row>
    <row r="49" spans="1:3" ht="14" x14ac:dyDescent="0.3">
      <c r="A49" s="102">
        <v>76</v>
      </c>
      <c r="B49" s="97">
        <v>2.181</v>
      </c>
      <c r="C49" s="104">
        <v>2.391</v>
      </c>
    </row>
    <row r="50" spans="1:3" ht="14" x14ac:dyDescent="0.3">
      <c r="A50" s="102">
        <v>77</v>
      </c>
      <c r="B50" s="97">
        <v>2.2549999999999999</v>
      </c>
      <c r="C50" s="103">
        <v>2.4649999999999999</v>
      </c>
    </row>
    <row r="51" spans="1:3" ht="14" x14ac:dyDescent="0.3">
      <c r="A51" s="102">
        <v>78</v>
      </c>
      <c r="B51" s="97">
        <v>2.3359999999999999</v>
      </c>
      <c r="C51" s="104">
        <v>2.5459999999999998</v>
      </c>
    </row>
    <row r="52" spans="1:3" ht="14" x14ac:dyDescent="0.3">
      <c r="A52" s="102">
        <v>79</v>
      </c>
      <c r="B52" s="97">
        <v>2.419</v>
      </c>
      <c r="C52" s="103">
        <v>2.629</v>
      </c>
    </row>
    <row r="53" spans="1:3" ht="14" x14ac:dyDescent="0.3">
      <c r="A53" s="102">
        <v>80</v>
      </c>
      <c r="B53" s="97">
        <v>2.504</v>
      </c>
      <c r="C53" s="104">
        <v>2.714</v>
      </c>
    </row>
    <row r="54" spans="1:3" ht="14" x14ac:dyDescent="0.3">
      <c r="A54" s="102">
        <v>81</v>
      </c>
      <c r="B54" s="97">
        <v>2.597</v>
      </c>
      <c r="C54" s="105"/>
    </row>
    <row r="55" spans="1:3" ht="14" x14ac:dyDescent="0.3">
      <c r="A55" s="102">
        <v>82</v>
      </c>
      <c r="B55" s="97">
        <v>2.702</v>
      </c>
      <c r="C55" s="105"/>
    </row>
    <row r="56" spans="1:3" ht="14" x14ac:dyDescent="0.3">
      <c r="A56" s="102">
        <v>83</v>
      </c>
      <c r="B56" s="97">
        <v>2.831</v>
      </c>
      <c r="C56" s="105"/>
    </row>
    <row r="57" spans="1:3" ht="14" x14ac:dyDescent="0.3">
      <c r="A57" s="102">
        <v>84</v>
      </c>
      <c r="B57" s="97">
        <v>2.9809999999999999</v>
      </c>
      <c r="C57" s="105"/>
    </row>
    <row r="58" spans="1:3" ht="14" x14ac:dyDescent="0.3">
      <c r="A58" s="102">
        <v>85</v>
      </c>
      <c r="B58" s="97">
        <v>3.153</v>
      </c>
      <c r="C58" s="105"/>
    </row>
    <row r="59" spans="1:3" ht="14" x14ac:dyDescent="0.3">
      <c r="A59" s="102">
        <v>86</v>
      </c>
      <c r="B59" s="97">
        <v>3.3519999999999999</v>
      </c>
      <c r="C59" s="105"/>
    </row>
    <row r="60" spans="1:3" ht="14" x14ac:dyDescent="0.3">
      <c r="A60" s="102">
        <v>87</v>
      </c>
      <c r="B60" s="97">
        <v>3.58</v>
      </c>
      <c r="C60" s="105"/>
    </row>
    <row r="61" spans="1:3" ht="14" x14ac:dyDescent="0.3">
      <c r="A61" s="102">
        <v>88</v>
      </c>
      <c r="B61" s="97">
        <v>3.8420000000000001</v>
      </c>
      <c r="C61" s="105"/>
    </row>
    <row r="62" spans="1:3" ht="14" x14ac:dyDescent="0.3">
      <c r="A62" s="102">
        <v>89</v>
      </c>
      <c r="B62" s="97">
        <v>4.1449999999999996</v>
      </c>
      <c r="C62" s="105"/>
    </row>
    <row r="63" spans="1:3" ht="14" x14ac:dyDescent="0.3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Jostein</cp:lastModifiedBy>
  <cp:lastPrinted>2012-02-12T11:58:53Z</cp:lastPrinted>
  <dcterms:created xsi:type="dcterms:W3CDTF">2001-08-31T20:44:44Z</dcterms:created>
  <dcterms:modified xsi:type="dcterms:W3CDTF">2022-03-16T16:23:34Z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