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an\Desktop\"/>
    </mc:Choice>
  </mc:AlternateContent>
  <xr:revisionPtr revIDLastSave="0" documentId="13_ncr:1_{AB499A8C-736D-4EB1-88B6-3D96772D26E6}" xr6:coauthVersionLast="47" xr6:coauthVersionMax="47" xr10:uidLastSave="{00000000-0000-0000-0000-000000000000}"/>
  <bookViews>
    <workbookView xWindow="-120" yWindow="-120" windowWidth="24240" windowHeight="13140" activeTab="7" xr2:uid="{00000000-000D-0000-FFFF-FFFF00000000}"/>
  </bookViews>
  <sheets>
    <sheet name="Pulje 1" sheetId="34" r:id="rId1"/>
    <sheet name="Pulje 1(2)" sheetId="49" r:id="rId2"/>
    <sheet name="Pulje 2" sheetId="42" r:id="rId3"/>
    <sheet name="Pulje 3" sheetId="45" r:id="rId4"/>
    <sheet name="Pulje 4" sheetId="46" r:id="rId5"/>
    <sheet name="Pulje 5" sheetId="47" r:id="rId6"/>
    <sheet name="Pulje 6" sheetId="48" r:id="rId7"/>
    <sheet name="Ark1" sheetId="43" r:id="rId8"/>
    <sheet name="Meltzer-Faber" sheetId="23" state="hidden" r:id="rId9"/>
    <sheet name="Module1" sheetId="2" state="veryHidden" r:id="rId10"/>
  </sheets>
  <definedNames>
    <definedName name="_xlnm.Print_Area" localSheetId="0">'Pulje 1'!$C$1:$V$38</definedName>
    <definedName name="_xlnm.Print_Area" localSheetId="1">'Pulje 1(2)'!$C$1:$V$38</definedName>
    <definedName name="_xlnm.Print_Area" localSheetId="2">'Pulje 2'!$C$1:$V$38</definedName>
    <definedName name="_xlnm.Print_Area" localSheetId="3">'Pulje 3'!$C$1:$V$38</definedName>
    <definedName name="_xlnm.Print_Area" localSheetId="4">'Pulje 4'!$C$1:$V$38</definedName>
    <definedName name="_xlnm.Print_Area" localSheetId="5">'Pulje 5'!$C$1:$V$38</definedName>
    <definedName name="_xlnm.Print_Area" localSheetId="6">'Pulje 6'!$C$1:$V$38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5" i="49" l="1"/>
  <c r="Z25" i="49"/>
  <c r="Y24" i="49"/>
  <c r="AD24" i="49" s="1"/>
  <c r="X24" i="49"/>
  <c r="Z24" i="49" s="1"/>
  <c r="AA24" i="49" s="1"/>
  <c r="Q24" i="49"/>
  <c r="P24" i="49"/>
  <c r="R24" i="49" s="1"/>
  <c r="AD23" i="49"/>
  <c r="Y23" i="49"/>
  <c r="X23" i="49"/>
  <c r="Z23" i="49" s="1"/>
  <c r="AA23" i="49" s="1"/>
  <c r="W23" i="49"/>
  <c r="R23" i="49"/>
  <c r="S23" i="49" s="1"/>
  <c r="Q23" i="49"/>
  <c r="P23" i="49"/>
  <c r="Y22" i="49"/>
  <c r="AD22" i="49" s="1"/>
  <c r="X22" i="49"/>
  <c r="Z22" i="49" s="1"/>
  <c r="AA22" i="49" s="1"/>
  <c r="R22" i="49"/>
  <c r="S22" i="49" s="1"/>
  <c r="Q22" i="49"/>
  <c r="P22" i="49"/>
  <c r="Z21" i="49"/>
  <c r="AA21" i="49" s="1"/>
  <c r="Y21" i="49"/>
  <c r="AD21" i="49" s="1"/>
  <c r="X21" i="49"/>
  <c r="Q21" i="49"/>
  <c r="P21" i="49"/>
  <c r="R21" i="49" s="1"/>
  <c r="AD20" i="49"/>
  <c r="Z20" i="49"/>
  <c r="AA20" i="49" s="1"/>
  <c r="Y20" i="49"/>
  <c r="X20" i="49"/>
  <c r="Q20" i="49"/>
  <c r="P20" i="49"/>
  <c r="R20" i="49" s="1"/>
  <c r="Y19" i="49"/>
  <c r="X19" i="49"/>
  <c r="Z19" i="49" s="1"/>
  <c r="AA19" i="49" s="1"/>
  <c r="W19" i="49"/>
  <c r="R19" i="49"/>
  <c r="S19" i="49" s="1"/>
  <c r="Q19" i="49"/>
  <c r="P19" i="49"/>
  <c r="Y18" i="49"/>
  <c r="X18" i="49"/>
  <c r="Z18" i="49" s="1"/>
  <c r="AA18" i="49" s="1"/>
  <c r="R18" i="49"/>
  <c r="S18" i="49" s="1"/>
  <c r="Q18" i="49"/>
  <c r="P18" i="49"/>
  <c r="Z17" i="49"/>
  <c r="AA17" i="49" s="1"/>
  <c r="Y17" i="49"/>
  <c r="X17" i="49"/>
  <c r="Q17" i="49"/>
  <c r="P17" i="49"/>
  <c r="R17" i="49" s="1"/>
  <c r="Z16" i="49"/>
  <c r="AA16" i="49" s="1"/>
  <c r="Y16" i="49"/>
  <c r="X16" i="49"/>
  <c r="Q16" i="49"/>
  <c r="P16" i="49"/>
  <c r="R16" i="49" s="1"/>
  <c r="Y15" i="49"/>
  <c r="X15" i="49"/>
  <c r="Z15" i="49" s="1"/>
  <c r="AA15" i="49" s="1"/>
  <c r="W15" i="49"/>
  <c r="R15" i="49"/>
  <c r="S15" i="49" s="1"/>
  <c r="Q15" i="49"/>
  <c r="P15" i="49"/>
  <c r="Y14" i="49"/>
  <c r="X14" i="49"/>
  <c r="Z14" i="49" s="1"/>
  <c r="AA14" i="49" s="1"/>
  <c r="R14" i="49"/>
  <c r="S14" i="49" s="1"/>
  <c r="Q14" i="49"/>
  <c r="P14" i="49"/>
  <c r="Z13" i="49"/>
  <c r="AA13" i="49" s="1"/>
  <c r="Y13" i="49"/>
  <c r="X13" i="49"/>
  <c r="Q13" i="49"/>
  <c r="P13" i="49"/>
  <c r="R13" i="49" s="1"/>
  <c r="Z12" i="49"/>
  <c r="AA12" i="49" s="1"/>
  <c r="Y12" i="49"/>
  <c r="X12" i="49"/>
  <c r="Q12" i="49"/>
  <c r="P12" i="49"/>
  <c r="R12" i="49" s="1"/>
  <c r="Y11" i="49"/>
  <c r="X11" i="49"/>
  <c r="Z11" i="49" s="1"/>
  <c r="AA11" i="49" s="1"/>
  <c r="W11" i="49"/>
  <c r="R11" i="49"/>
  <c r="S11" i="49" s="1"/>
  <c r="Q11" i="49"/>
  <c r="P11" i="49"/>
  <c r="Y10" i="49"/>
  <c r="X10" i="49"/>
  <c r="Z10" i="49" s="1"/>
  <c r="AA10" i="49" s="1"/>
  <c r="Q10" i="49"/>
  <c r="P10" i="49"/>
  <c r="R10" i="49" s="1"/>
  <c r="S10" i="49" s="1"/>
  <c r="Z9" i="49"/>
  <c r="AA9" i="49" s="1"/>
  <c r="Y9" i="49"/>
  <c r="X9" i="49"/>
  <c r="Q9" i="49"/>
  <c r="P9" i="49"/>
  <c r="R9" i="49" s="1"/>
  <c r="AC10" i="49" l="1"/>
  <c r="AB10" i="49"/>
  <c r="AC19" i="49"/>
  <c r="AD19" i="49" s="1"/>
  <c r="T19" i="49" s="1"/>
  <c r="AB19" i="49"/>
  <c r="T22" i="49"/>
  <c r="AB22" i="49"/>
  <c r="AC22" i="49"/>
  <c r="W13" i="49"/>
  <c r="S13" i="49"/>
  <c r="AB13" i="49"/>
  <c r="AC13" i="49"/>
  <c r="AB14" i="49"/>
  <c r="AC14" i="49"/>
  <c r="AD14" i="49" s="1"/>
  <c r="T14" i="49" s="1"/>
  <c r="S16" i="49"/>
  <c r="W16" i="49"/>
  <c r="AB16" i="49"/>
  <c r="T16" i="49"/>
  <c r="AC16" i="49"/>
  <c r="AD16" i="49" s="1"/>
  <c r="W24" i="49"/>
  <c r="S24" i="49"/>
  <c r="AC15" i="49"/>
  <c r="AB15" i="49"/>
  <c r="AB24" i="49"/>
  <c r="T24" i="49"/>
  <c r="AC24" i="49"/>
  <c r="W9" i="49"/>
  <c r="S9" i="49"/>
  <c r="AC9" i="49"/>
  <c r="AD9" i="49" s="1"/>
  <c r="T9" i="49" s="1"/>
  <c r="AB9" i="49"/>
  <c r="W12" i="49"/>
  <c r="S12" i="49"/>
  <c r="T12" i="49" s="1"/>
  <c r="AB12" i="49"/>
  <c r="AC12" i="49"/>
  <c r="AD12" i="49" s="1"/>
  <c r="AD13" i="49"/>
  <c r="T13" i="49" s="1"/>
  <c r="AD15" i="49"/>
  <c r="T15" i="49" s="1"/>
  <c r="W21" i="49"/>
  <c r="S21" i="49"/>
  <c r="AC21" i="49"/>
  <c r="AB21" i="49"/>
  <c r="T21" i="49"/>
  <c r="AD10" i="49"/>
  <c r="T10" i="49" s="1"/>
  <c r="AC11" i="49"/>
  <c r="AD11" i="49" s="1"/>
  <c r="T11" i="49" s="1"/>
  <c r="AB11" i="49"/>
  <c r="W17" i="49"/>
  <c r="S17" i="49"/>
  <c r="AC17" i="49"/>
  <c r="AD17" i="49" s="1"/>
  <c r="AB17" i="49"/>
  <c r="AC18" i="49"/>
  <c r="AD18" i="49" s="1"/>
  <c r="T18" i="49" s="1"/>
  <c r="AB18" i="49"/>
  <c r="W20" i="49"/>
  <c r="S20" i="49"/>
  <c r="AB20" i="49"/>
  <c r="AC20" i="49"/>
  <c r="T20" i="49"/>
  <c r="AC23" i="49"/>
  <c r="AB23" i="49"/>
  <c r="T23" i="49"/>
  <c r="W10" i="49"/>
  <c r="W14" i="49"/>
  <c r="W18" i="49"/>
  <c r="W22" i="49"/>
  <c r="T17" i="49" l="1"/>
  <c r="AA25" i="48" l="1"/>
  <c r="Z25" i="48"/>
  <c r="Z24" i="48"/>
  <c r="AA24" i="48" s="1"/>
  <c r="AC24" i="48" s="1"/>
  <c r="Y24" i="48"/>
  <c r="AD24" i="48" s="1"/>
  <c r="X24" i="48"/>
  <c r="S24" i="48"/>
  <c r="Q24" i="48"/>
  <c r="P24" i="48"/>
  <c r="R24" i="48" s="1"/>
  <c r="W24" i="48" s="1"/>
  <c r="AD23" i="48"/>
  <c r="Y23" i="48"/>
  <c r="X23" i="48"/>
  <c r="Z23" i="48" s="1"/>
  <c r="AA23" i="48" s="1"/>
  <c r="Q23" i="48"/>
  <c r="P23" i="48"/>
  <c r="R23" i="48" s="1"/>
  <c r="Y22" i="48"/>
  <c r="AD22" i="48" s="1"/>
  <c r="X22" i="48"/>
  <c r="Z22" i="48" s="1"/>
  <c r="AA22" i="48" s="1"/>
  <c r="W22" i="48"/>
  <c r="R22" i="48"/>
  <c r="S22" i="48" s="1"/>
  <c r="Q22" i="48"/>
  <c r="P22" i="48"/>
  <c r="Y21" i="48"/>
  <c r="X21" i="48"/>
  <c r="Z21" i="48" s="1"/>
  <c r="AA21" i="48" s="1"/>
  <c r="AB21" i="48" s="1"/>
  <c r="R21" i="48"/>
  <c r="Q21" i="48"/>
  <c r="P21" i="48"/>
  <c r="Y20" i="48"/>
  <c r="X20" i="48"/>
  <c r="Z20" i="48" s="1"/>
  <c r="AA20" i="48" s="1"/>
  <c r="Q20" i="48"/>
  <c r="P20" i="48"/>
  <c r="R20" i="48" s="1"/>
  <c r="W20" i="48" s="1"/>
  <c r="Z19" i="48"/>
  <c r="AA19" i="48" s="1"/>
  <c r="T19" i="48" s="1"/>
  <c r="Y19" i="48"/>
  <c r="X19" i="48"/>
  <c r="Q19" i="48"/>
  <c r="P19" i="48"/>
  <c r="R19" i="48" s="1"/>
  <c r="Y18" i="48"/>
  <c r="X18" i="48"/>
  <c r="Z18" i="48" s="1"/>
  <c r="AA18" i="48" s="1"/>
  <c r="W18" i="48"/>
  <c r="R18" i="48"/>
  <c r="S18" i="48" s="1"/>
  <c r="Q18" i="48"/>
  <c r="P18" i="48"/>
  <c r="Y17" i="48"/>
  <c r="X17" i="48"/>
  <c r="Z17" i="48" s="1"/>
  <c r="AA17" i="48" s="1"/>
  <c r="AB17" i="48" s="1"/>
  <c r="R17" i="48"/>
  <c r="W17" i="48" s="1"/>
  <c r="Q17" i="48"/>
  <c r="P17" i="48"/>
  <c r="Z16" i="48"/>
  <c r="AA16" i="48" s="1"/>
  <c r="AB16" i="48" s="1"/>
  <c r="Y16" i="48"/>
  <c r="X16" i="48"/>
  <c r="Q16" i="48"/>
  <c r="P16" i="48"/>
  <c r="R16" i="48" s="1"/>
  <c r="W16" i="48" s="1"/>
  <c r="Z15" i="48"/>
  <c r="AA15" i="48" s="1"/>
  <c r="Y15" i="48"/>
  <c r="X15" i="48"/>
  <c r="Q15" i="48"/>
  <c r="P15" i="48"/>
  <c r="R15" i="48" s="1"/>
  <c r="S15" i="48" s="1"/>
  <c r="Y14" i="48"/>
  <c r="X14" i="48"/>
  <c r="Z14" i="48" s="1"/>
  <c r="AA14" i="48" s="1"/>
  <c r="R14" i="48"/>
  <c r="S14" i="48" s="1"/>
  <c r="Q14" i="48"/>
  <c r="P14" i="48"/>
  <c r="Y13" i="48"/>
  <c r="X13" i="48"/>
  <c r="Z13" i="48" s="1"/>
  <c r="AA13" i="48" s="1"/>
  <c r="T13" i="48" s="1"/>
  <c r="R13" i="48"/>
  <c r="W13" i="48" s="1"/>
  <c r="Q13" i="48"/>
  <c r="P13" i="48"/>
  <c r="Z12" i="48"/>
  <c r="AA12" i="48" s="1"/>
  <c r="AB12" i="48" s="1"/>
  <c r="Y12" i="48"/>
  <c r="X12" i="48"/>
  <c r="Q12" i="48"/>
  <c r="P12" i="48"/>
  <c r="R12" i="48" s="1"/>
  <c r="W12" i="48" s="1"/>
  <c r="Z11" i="48"/>
  <c r="AA11" i="48" s="1"/>
  <c r="Y11" i="48"/>
  <c r="X11" i="48"/>
  <c r="Q11" i="48"/>
  <c r="P11" i="48"/>
  <c r="R11" i="48" s="1"/>
  <c r="S11" i="48" s="1"/>
  <c r="Y10" i="48"/>
  <c r="X10" i="48"/>
  <c r="Z10" i="48" s="1"/>
  <c r="AA10" i="48" s="1"/>
  <c r="Q10" i="48"/>
  <c r="P10" i="48"/>
  <c r="R10" i="48" s="1"/>
  <c r="S10" i="48" s="1"/>
  <c r="Y9" i="48"/>
  <c r="X9" i="48"/>
  <c r="Z9" i="48" s="1"/>
  <c r="AA9" i="48" s="1"/>
  <c r="T9" i="48" s="1"/>
  <c r="R9" i="48"/>
  <c r="W9" i="48" s="1"/>
  <c r="Q9" i="48"/>
  <c r="P9" i="48"/>
  <c r="AA25" i="47"/>
  <c r="Z25" i="47"/>
  <c r="Z24" i="47"/>
  <c r="AA24" i="47" s="1"/>
  <c r="Y24" i="47"/>
  <c r="AD24" i="47" s="1"/>
  <c r="X24" i="47"/>
  <c r="Q24" i="47"/>
  <c r="P24" i="47"/>
  <c r="R24" i="47" s="1"/>
  <c r="AD23" i="47"/>
  <c r="Y23" i="47"/>
  <c r="X23" i="47"/>
  <c r="Z23" i="47" s="1"/>
  <c r="AA23" i="47" s="1"/>
  <c r="Q23" i="47"/>
  <c r="P23" i="47"/>
  <c r="R23" i="47" s="1"/>
  <c r="Y22" i="47"/>
  <c r="X22" i="47"/>
  <c r="Z22" i="47" s="1"/>
  <c r="AA22" i="47" s="1"/>
  <c r="W22" i="47"/>
  <c r="R22" i="47"/>
  <c r="S22" i="47" s="1"/>
  <c r="Q22" i="47"/>
  <c r="P22" i="47"/>
  <c r="Y21" i="47"/>
  <c r="X21" i="47"/>
  <c r="Z21" i="47" s="1"/>
  <c r="AA21" i="47" s="1"/>
  <c r="R21" i="47"/>
  <c r="W21" i="47" s="1"/>
  <c r="Q21" i="47"/>
  <c r="P21" i="47"/>
  <c r="Y20" i="47"/>
  <c r="X20" i="47"/>
  <c r="Z20" i="47" s="1"/>
  <c r="AA20" i="47" s="1"/>
  <c r="Q20" i="47"/>
  <c r="P20" i="47"/>
  <c r="R20" i="47" s="1"/>
  <c r="Y19" i="47"/>
  <c r="X19" i="47"/>
  <c r="Z19" i="47" s="1"/>
  <c r="AA19" i="47" s="1"/>
  <c r="Q19" i="47"/>
  <c r="P19" i="47"/>
  <c r="R19" i="47" s="1"/>
  <c r="Y18" i="47"/>
  <c r="X18" i="47"/>
  <c r="Z18" i="47" s="1"/>
  <c r="AA18" i="47" s="1"/>
  <c r="W18" i="47"/>
  <c r="R18" i="47"/>
  <c r="S18" i="47" s="1"/>
  <c r="Q18" i="47"/>
  <c r="P18" i="47"/>
  <c r="Y17" i="47"/>
  <c r="X17" i="47"/>
  <c r="Z17" i="47" s="1"/>
  <c r="AA17" i="47" s="1"/>
  <c r="R17" i="47"/>
  <c r="W17" i="47" s="1"/>
  <c r="Q17" i="47"/>
  <c r="P17" i="47"/>
  <c r="Z16" i="47"/>
  <c r="AA16" i="47" s="1"/>
  <c r="Y16" i="47"/>
  <c r="X16" i="47"/>
  <c r="Q16" i="47"/>
  <c r="P16" i="47"/>
  <c r="R16" i="47" s="1"/>
  <c r="Z15" i="47"/>
  <c r="AA15" i="47" s="1"/>
  <c r="Y15" i="47"/>
  <c r="X15" i="47"/>
  <c r="Q15" i="47"/>
  <c r="P15" i="47"/>
  <c r="R15" i="47" s="1"/>
  <c r="Y14" i="47"/>
  <c r="X14" i="47"/>
  <c r="Z14" i="47" s="1"/>
  <c r="AA14" i="47" s="1"/>
  <c r="R14" i="47"/>
  <c r="S14" i="47" s="1"/>
  <c r="Q14" i="47"/>
  <c r="P14" i="47"/>
  <c r="Y13" i="47"/>
  <c r="X13" i="47"/>
  <c r="Z13" i="47" s="1"/>
  <c r="AA13" i="47" s="1"/>
  <c r="R13" i="47"/>
  <c r="W13" i="47" s="1"/>
  <c r="Q13" i="47"/>
  <c r="P13" i="47"/>
  <c r="Z12" i="47"/>
  <c r="AA12" i="47" s="1"/>
  <c r="Y12" i="47"/>
  <c r="X12" i="47"/>
  <c r="Q12" i="47"/>
  <c r="P12" i="47"/>
  <c r="R12" i="47" s="1"/>
  <c r="Z11" i="47"/>
  <c r="AA11" i="47" s="1"/>
  <c r="Y11" i="47"/>
  <c r="X11" i="47"/>
  <c r="Q11" i="47"/>
  <c r="P11" i="47"/>
  <c r="R11" i="47" s="1"/>
  <c r="Y10" i="47"/>
  <c r="X10" i="47"/>
  <c r="Z10" i="47" s="1"/>
  <c r="AA10" i="47" s="1"/>
  <c r="Q10" i="47"/>
  <c r="P10" i="47"/>
  <c r="R10" i="47" s="1"/>
  <c r="Y9" i="47"/>
  <c r="X9" i="47"/>
  <c r="Z9" i="47" s="1"/>
  <c r="AA9" i="47" s="1"/>
  <c r="R9" i="47"/>
  <c r="W9" i="47" s="1"/>
  <c r="Q9" i="47"/>
  <c r="P9" i="47"/>
  <c r="AA25" i="46"/>
  <c r="Z25" i="46"/>
  <c r="Z24" i="46"/>
  <c r="AA24" i="46" s="1"/>
  <c r="Y24" i="46"/>
  <c r="AD24" i="46" s="1"/>
  <c r="X24" i="46"/>
  <c r="Q24" i="46"/>
  <c r="P24" i="46"/>
  <c r="R24" i="46" s="1"/>
  <c r="Z23" i="46"/>
  <c r="AA23" i="46" s="1"/>
  <c r="Y23" i="46"/>
  <c r="X23" i="46"/>
  <c r="Q23" i="46"/>
  <c r="P23" i="46"/>
  <c r="R23" i="46" s="1"/>
  <c r="Y22" i="46"/>
  <c r="X22" i="46"/>
  <c r="Z22" i="46" s="1"/>
  <c r="AA22" i="46" s="1"/>
  <c r="W22" i="46"/>
  <c r="R22" i="46"/>
  <c r="S22" i="46" s="1"/>
  <c r="Q22" i="46"/>
  <c r="P22" i="46"/>
  <c r="Y21" i="46"/>
  <c r="X21" i="46"/>
  <c r="Z21" i="46" s="1"/>
  <c r="AA21" i="46" s="1"/>
  <c r="R21" i="46"/>
  <c r="W21" i="46" s="1"/>
  <c r="Q21" i="46"/>
  <c r="P21" i="46"/>
  <c r="Z20" i="46"/>
  <c r="AA20" i="46" s="1"/>
  <c r="Y20" i="46"/>
  <c r="X20" i="46"/>
  <c r="Q20" i="46"/>
  <c r="P20" i="46"/>
  <c r="R20" i="46" s="1"/>
  <c r="Y19" i="46"/>
  <c r="X19" i="46"/>
  <c r="Z19" i="46" s="1"/>
  <c r="AA19" i="46" s="1"/>
  <c r="Q19" i="46"/>
  <c r="P19" i="46"/>
  <c r="R19" i="46" s="1"/>
  <c r="Y18" i="46"/>
  <c r="X18" i="46"/>
  <c r="Z18" i="46" s="1"/>
  <c r="AA18" i="46" s="1"/>
  <c r="W18" i="46"/>
  <c r="R18" i="46"/>
  <c r="S18" i="46" s="1"/>
  <c r="Q18" i="46"/>
  <c r="P18" i="46"/>
  <c r="Y17" i="46"/>
  <c r="X17" i="46"/>
  <c r="Z17" i="46" s="1"/>
  <c r="AA17" i="46" s="1"/>
  <c r="R17" i="46"/>
  <c r="W17" i="46" s="1"/>
  <c r="Q17" i="46"/>
  <c r="P17" i="46"/>
  <c r="Y16" i="46"/>
  <c r="X16" i="46"/>
  <c r="Z16" i="46" s="1"/>
  <c r="AA16" i="46" s="1"/>
  <c r="Q16" i="46"/>
  <c r="P16" i="46"/>
  <c r="R16" i="46" s="1"/>
  <c r="Y15" i="46"/>
  <c r="X15" i="46"/>
  <c r="Z15" i="46" s="1"/>
  <c r="AA15" i="46" s="1"/>
  <c r="Q15" i="46"/>
  <c r="P15" i="46"/>
  <c r="R15" i="46" s="1"/>
  <c r="Y14" i="46"/>
  <c r="X14" i="46"/>
  <c r="Z14" i="46" s="1"/>
  <c r="AA14" i="46" s="1"/>
  <c r="R14" i="46"/>
  <c r="S14" i="46" s="1"/>
  <c r="Q14" i="46"/>
  <c r="P14" i="46"/>
  <c r="Y13" i="46"/>
  <c r="X13" i="46"/>
  <c r="Z13" i="46" s="1"/>
  <c r="AA13" i="46" s="1"/>
  <c r="R13" i="46"/>
  <c r="W13" i="46" s="1"/>
  <c r="Q13" i="46"/>
  <c r="P13" i="46"/>
  <c r="Y12" i="46"/>
  <c r="X12" i="46"/>
  <c r="Z12" i="46" s="1"/>
  <c r="AA12" i="46" s="1"/>
  <c r="Q12" i="46"/>
  <c r="P12" i="46"/>
  <c r="R12" i="46" s="1"/>
  <c r="Y11" i="46"/>
  <c r="X11" i="46"/>
  <c r="Z11" i="46" s="1"/>
  <c r="AA11" i="46" s="1"/>
  <c r="Q11" i="46"/>
  <c r="P11" i="46"/>
  <c r="R11" i="46" s="1"/>
  <c r="Y10" i="46"/>
  <c r="X10" i="46"/>
  <c r="Z10" i="46" s="1"/>
  <c r="AA10" i="46" s="1"/>
  <c r="Q10" i="46"/>
  <c r="P10" i="46"/>
  <c r="R10" i="46" s="1"/>
  <c r="Y9" i="46"/>
  <c r="X9" i="46"/>
  <c r="Z9" i="46" s="1"/>
  <c r="AA9" i="46" s="1"/>
  <c r="R9" i="46"/>
  <c r="W9" i="46" s="1"/>
  <c r="Q9" i="46"/>
  <c r="P9" i="46"/>
  <c r="AA25" i="45"/>
  <c r="Z25" i="45"/>
  <c r="Y24" i="45"/>
  <c r="AD24" i="45" s="1"/>
  <c r="X24" i="45"/>
  <c r="Z24" i="45" s="1"/>
  <c r="AA24" i="45" s="1"/>
  <c r="Q24" i="45"/>
  <c r="P24" i="45"/>
  <c r="R24" i="45" s="1"/>
  <c r="Y23" i="45"/>
  <c r="X23" i="45"/>
  <c r="Z23" i="45" s="1"/>
  <c r="AA23" i="45" s="1"/>
  <c r="Q23" i="45"/>
  <c r="P23" i="45"/>
  <c r="R23" i="45" s="1"/>
  <c r="Y22" i="45"/>
  <c r="X22" i="45"/>
  <c r="Z22" i="45" s="1"/>
  <c r="AA22" i="45" s="1"/>
  <c r="W22" i="45"/>
  <c r="R22" i="45"/>
  <c r="S22" i="45" s="1"/>
  <c r="Q22" i="45"/>
  <c r="P22" i="45"/>
  <c r="Y21" i="45"/>
  <c r="X21" i="45"/>
  <c r="Z21" i="45" s="1"/>
  <c r="AA21" i="45" s="1"/>
  <c r="R21" i="45"/>
  <c r="W21" i="45" s="1"/>
  <c r="Q21" i="45"/>
  <c r="P21" i="45"/>
  <c r="Z20" i="45"/>
  <c r="AA20" i="45" s="1"/>
  <c r="Y20" i="45"/>
  <c r="X20" i="45"/>
  <c r="Q20" i="45"/>
  <c r="P20" i="45"/>
  <c r="R20" i="45" s="1"/>
  <c r="Y19" i="45"/>
  <c r="X19" i="45"/>
  <c r="Z19" i="45" s="1"/>
  <c r="AA19" i="45" s="1"/>
  <c r="Q19" i="45"/>
  <c r="P19" i="45"/>
  <c r="R19" i="45" s="1"/>
  <c r="Y18" i="45"/>
  <c r="X18" i="45"/>
  <c r="Z18" i="45" s="1"/>
  <c r="AA18" i="45" s="1"/>
  <c r="R18" i="45"/>
  <c r="S18" i="45" s="1"/>
  <c r="Q18" i="45"/>
  <c r="P18" i="45"/>
  <c r="Y17" i="45"/>
  <c r="X17" i="45"/>
  <c r="Z17" i="45" s="1"/>
  <c r="AA17" i="45" s="1"/>
  <c r="R17" i="45"/>
  <c r="W17" i="45" s="1"/>
  <c r="Q17" i="45"/>
  <c r="P17" i="45"/>
  <c r="Z16" i="45"/>
  <c r="AA16" i="45" s="1"/>
  <c r="Y16" i="45"/>
  <c r="X16" i="45"/>
  <c r="Q16" i="45"/>
  <c r="P16" i="45"/>
  <c r="R16" i="45" s="1"/>
  <c r="Y15" i="45"/>
  <c r="X15" i="45"/>
  <c r="Z15" i="45" s="1"/>
  <c r="AA15" i="45" s="1"/>
  <c r="Q15" i="45"/>
  <c r="P15" i="45"/>
  <c r="R15" i="45" s="1"/>
  <c r="Y14" i="45"/>
  <c r="X14" i="45"/>
  <c r="Z14" i="45" s="1"/>
  <c r="AA14" i="45" s="1"/>
  <c r="R14" i="45"/>
  <c r="S14" i="45" s="1"/>
  <c r="Q14" i="45"/>
  <c r="P14" i="45"/>
  <c r="Y13" i="45"/>
  <c r="X13" i="45"/>
  <c r="Z13" i="45" s="1"/>
  <c r="AA13" i="45" s="1"/>
  <c r="R13" i="45"/>
  <c r="W13" i="45" s="1"/>
  <c r="Q13" i="45"/>
  <c r="P13" i="45"/>
  <c r="Z12" i="45"/>
  <c r="AA12" i="45" s="1"/>
  <c r="Y12" i="45"/>
  <c r="X12" i="45"/>
  <c r="Q12" i="45"/>
  <c r="P12" i="45"/>
  <c r="R12" i="45" s="1"/>
  <c r="Y11" i="45"/>
  <c r="X11" i="45"/>
  <c r="Z11" i="45" s="1"/>
  <c r="AA11" i="45" s="1"/>
  <c r="Q11" i="45"/>
  <c r="P11" i="45"/>
  <c r="R11" i="45" s="1"/>
  <c r="Y10" i="45"/>
  <c r="X10" i="45"/>
  <c r="Z10" i="45" s="1"/>
  <c r="AA10" i="45" s="1"/>
  <c r="Q10" i="45"/>
  <c r="P10" i="45"/>
  <c r="R10" i="45" s="1"/>
  <c r="Y9" i="45"/>
  <c r="X9" i="45"/>
  <c r="Z9" i="45" s="1"/>
  <c r="AA9" i="45" s="1"/>
  <c r="R9" i="45"/>
  <c r="W9" i="45" s="1"/>
  <c r="Q9" i="45"/>
  <c r="P9" i="45"/>
  <c r="AA25" i="42"/>
  <c r="Z25" i="42"/>
  <c r="Y24" i="42"/>
  <c r="AD24" i="42" s="1"/>
  <c r="X24" i="42"/>
  <c r="Z24" i="42" s="1"/>
  <c r="AA24" i="42" s="1"/>
  <c r="Q24" i="42"/>
  <c r="P24" i="42"/>
  <c r="R24" i="42" s="1"/>
  <c r="AD23" i="42"/>
  <c r="Z23" i="42"/>
  <c r="AA23" i="42" s="1"/>
  <c r="AC23" i="42" s="1"/>
  <c r="Y23" i="42"/>
  <c r="X23" i="42"/>
  <c r="Q23" i="42"/>
  <c r="P23" i="42"/>
  <c r="R23" i="42" s="1"/>
  <c r="AD22" i="42"/>
  <c r="Y22" i="42"/>
  <c r="X22" i="42"/>
  <c r="Z22" i="42" s="1"/>
  <c r="AA22" i="42" s="1"/>
  <c r="R22" i="42"/>
  <c r="W22" i="42" s="1"/>
  <c r="Q22" i="42"/>
  <c r="P22" i="42"/>
  <c r="Y21" i="42"/>
  <c r="AD21" i="42" s="1"/>
  <c r="X21" i="42"/>
  <c r="Z21" i="42" s="1"/>
  <c r="AA21" i="42" s="1"/>
  <c r="Q21" i="42"/>
  <c r="P21" i="42"/>
  <c r="R21" i="42" s="1"/>
  <c r="Z20" i="42"/>
  <c r="AA20" i="42" s="1"/>
  <c r="Y20" i="42"/>
  <c r="AD20" i="42" s="1"/>
  <c r="X20" i="42"/>
  <c r="Q20" i="42"/>
  <c r="P20" i="42"/>
  <c r="R20" i="42" s="1"/>
  <c r="Y19" i="42"/>
  <c r="X19" i="42"/>
  <c r="Z19" i="42" s="1"/>
  <c r="AA19" i="42" s="1"/>
  <c r="R19" i="42"/>
  <c r="W19" i="42" s="1"/>
  <c r="Q19" i="42"/>
  <c r="P19" i="42"/>
  <c r="Y18" i="42"/>
  <c r="X18" i="42"/>
  <c r="Z18" i="42" s="1"/>
  <c r="AA18" i="42" s="1"/>
  <c r="Q18" i="42"/>
  <c r="P18" i="42"/>
  <c r="R18" i="42" s="1"/>
  <c r="Z17" i="42"/>
  <c r="AA17" i="42" s="1"/>
  <c r="Y17" i="42"/>
  <c r="X17" i="42"/>
  <c r="Q17" i="42"/>
  <c r="P17" i="42"/>
  <c r="R17" i="42" s="1"/>
  <c r="Y16" i="42"/>
  <c r="X16" i="42"/>
  <c r="Z16" i="42" s="1"/>
  <c r="AA16" i="42" s="1"/>
  <c r="Q16" i="42"/>
  <c r="P16" i="42"/>
  <c r="R16" i="42" s="1"/>
  <c r="Y15" i="42"/>
  <c r="X15" i="42"/>
  <c r="Z15" i="42" s="1"/>
  <c r="AA15" i="42" s="1"/>
  <c r="R15" i="42"/>
  <c r="W15" i="42" s="1"/>
  <c r="Q15" i="42"/>
  <c r="P15" i="42"/>
  <c r="Y14" i="42"/>
  <c r="X14" i="42"/>
  <c r="Z14" i="42" s="1"/>
  <c r="AA14" i="42" s="1"/>
  <c r="Q14" i="42"/>
  <c r="P14" i="42"/>
  <c r="R14" i="42" s="1"/>
  <c r="Y13" i="42"/>
  <c r="X13" i="42"/>
  <c r="Z13" i="42" s="1"/>
  <c r="AA13" i="42" s="1"/>
  <c r="Q13" i="42"/>
  <c r="P13" i="42"/>
  <c r="R13" i="42" s="1"/>
  <c r="Y12" i="42"/>
  <c r="X12" i="42"/>
  <c r="Z12" i="42" s="1"/>
  <c r="AA12" i="42" s="1"/>
  <c r="Q12" i="42"/>
  <c r="P12" i="42"/>
  <c r="R12" i="42" s="1"/>
  <c r="W12" i="42" s="1"/>
  <c r="Y11" i="42"/>
  <c r="X11" i="42"/>
  <c r="Z11" i="42" s="1"/>
  <c r="AA11" i="42" s="1"/>
  <c r="Q11" i="42"/>
  <c r="P11" i="42"/>
  <c r="R11" i="42" s="1"/>
  <c r="Z10" i="42"/>
  <c r="AA10" i="42" s="1"/>
  <c r="Y10" i="42"/>
  <c r="X10" i="42"/>
  <c r="Q10" i="42"/>
  <c r="P10" i="42"/>
  <c r="R10" i="42" s="1"/>
  <c r="Y9" i="42"/>
  <c r="X9" i="42"/>
  <c r="Z9" i="42" s="1"/>
  <c r="AA9" i="42" s="1"/>
  <c r="R9" i="42"/>
  <c r="S9" i="42" s="1"/>
  <c r="Q9" i="42"/>
  <c r="P9" i="42"/>
  <c r="W18" i="34"/>
  <c r="W19" i="34"/>
  <c r="W20" i="34"/>
  <c r="W21" i="34"/>
  <c r="W22" i="34"/>
  <c r="W23" i="34"/>
  <c r="W24" i="34"/>
  <c r="S18" i="34"/>
  <c r="S19" i="34"/>
  <c r="S20" i="34"/>
  <c r="S21" i="34"/>
  <c r="S22" i="34"/>
  <c r="S23" i="34"/>
  <c r="S24" i="34"/>
  <c r="AC13" i="48" l="1"/>
  <c r="AD10" i="42"/>
  <c r="T10" i="42" s="1"/>
  <c r="AD12" i="48"/>
  <c r="T12" i="48"/>
  <c r="AC12" i="48"/>
  <c r="AD16" i="42"/>
  <c r="T16" i="42" s="1"/>
  <c r="AD20" i="46"/>
  <c r="AB9" i="48"/>
  <c r="AD21" i="48"/>
  <c r="S16" i="48"/>
  <c r="W15" i="48"/>
  <c r="W14" i="48"/>
  <c r="S13" i="48"/>
  <c r="W14" i="47"/>
  <c r="S10" i="47"/>
  <c r="W10" i="47"/>
  <c r="T22" i="48"/>
  <c r="AC22" i="48"/>
  <c r="AB22" i="48"/>
  <c r="AD16" i="48"/>
  <c r="AC11" i="48"/>
  <c r="AB11" i="48"/>
  <c r="AD11" i="48" s="1"/>
  <c r="T11" i="48"/>
  <c r="T14" i="48"/>
  <c r="AC14" i="48"/>
  <c r="AB14" i="48"/>
  <c r="AD14" i="48" s="1"/>
  <c r="AD17" i="48"/>
  <c r="T18" i="48"/>
  <c r="AC18" i="48"/>
  <c r="AB18" i="48"/>
  <c r="AD18" i="48" s="1"/>
  <c r="S23" i="48"/>
  <c r="W23" i="48"/>
  <c r="T10" i="48"/>
  <c r="AC10" i="48"/>
  <c r="S19" i="48"/>
  <c r="W19" i="48"/>
  <c r="AB20" i="48"/>
  <c r="AD20" i="48" s="1"/>
  <c r="T20" i="48"/>
  <c r="W21" i="48"/>
  <c r="S21" i="48"/>
  <c r="AC23" i="48"/>
  <c r="AB23" i="48"/>
  <c r="S9" i="48"/>
  <c r="AC9" i="48"/>
  <c r="AD9" i="48" s="1"/>
  <c r="W10" i="48"/>
  <c r="AB10" i="48"/>
  <c r="AD10" i="48" s="1"/>
  <c r="W11" i="48"/>
  <c r="S12" i="48"/>
  <c r="S17" i="48"/>
  <c r="AC19" i="48"/>
  <c r="AD19" i="48" s="1"/>
  <c r="AB19" i="48"/>
  <c r="S20" i="48"/>
  <c r="AC20" i="48"/>
  <c r="T21" i="48"/>
  <c r="AC21" i="48"/>
  <c r="T23" i="48"/>
  <c r="AC15" i="48"/>
  <c r="AD15" i="48" s="1"/>
  <c r="AB15" i="48"/>
  <c r="AB24" i="48"/>
  <c r="T24" i="48"/>
  <c r="T16" i="48"/>
  <c r="AC16" i="48"/>
  <c r="AB13" i="48"/>
  <c r="AD13" i="48" s="1"/>
  <c r="T15" i="48"/>
  <c r="T17" i="48"/>
  <c r="AC17" i="48"/>
  <c r="W14" i="46"/>
  <c r="S10" i="46"/>
  <c r="W10" i="46"/>
  <c r="S11" i="47"/>
  <c r="W11" i="47"/>
  <c r="AC11" i="47"/>
  <c r="AB11" i="47"/>
  <c r="AD11" i="47" s="1"/>
  <c r="T11" i="47"/>
  <c r="T18" i="47"/>
  <c r="AB18" i="47"/>
  <c r="AC18" i="47"/>
  <c r="AD18" i="47" s="1"/>
  <c r="AC13" i="47"/>
  <c r="AB13" i="47"/>
  <c r="T13" i="47"/>
  <c r="T22" i="47"/>
  <c r="AC22" i="47"/>
  <c r="AD22" i="47" s="1"/>
  <c r="AB22" i="47"/>
  <c r="AB24" i="47"/>
  <c r="T24" i="47"/>
  <c r="AC24" i="47"/>
  <c r="T10" i="47"/>
  <c r="AC10" i="47"/>
  <c r="AB10" i="47"/>
  <c r="AD10" i="47" s="1"/>
  <c r="AD13" i="47"/>
  <c r="W16" i="47"/>
  <c r="S16" i="47"/>
  <c r="AB16" i="47"/>
  <c r="T16" i="47"/>
  <c r="AC16" i="47"/>
  <c r="AD16" i="47" s="1"/>
  <c r="AC17" i="47"/>
  <c r="AD17" i="47" s="1"/>
  <c r="AB17" i="47"/>
  <c r="T17" i="47"/>
  <c r="S19" i="47"/>
  <c r="W19" i="47"/>
  <c r="AC19" i="47"/>
  <c r="AD19" i="47" s="1"/>
  <c r="T19" i="47" s="1"/>
  <c r="AB19" i="47"/>
  <c r="AC9" i="47"/>
  <c r="AB9" i="47"/>
  <c r="T9" i="47"/>
  <c r="AD9" i="47"/>
  <c r="W12" i="47"/>
  <c r="S12" i="47"/>
  <c r="AB12" i="47"/>
  <c r="T12" i="47"/>
  <c r="AC12" i="47"/>
  <c r="AD12" i="47" s="1"/>
  <c r="S15" i="47"/>
  <c r="W15" i="47"/>
  <c r="AC15" i="47"/>
  <c r="AD15" i="47" s="1"/>
  <c r="AB15" i="47"/>
  <c r="T15" i="47"/>
  <c r="W24" i="47"/>
  <c r="S24" i="47"/>
  <c r="T14" i="47"/>
  <c r="AB14" i="47"/>
  <c r="AC14" i="47"/>
  <c r="S20" i="47"/>
  <c r="W20" i="47"/>
  <c r="AB20" i="47"/>
  <c r="AC20" i="47"/>
  <c r="AD20" i="47" s="1"/>
  <c r="T20" i="47"/>
  <c r="AC21" i="47"/>
  <c r="AD21" i="47" s="1"/>
  <c r="AB21" i="47"/>
  <c r="T21" i="47"/>
  <c r="S23" i="47"/>
  <c r="W23" i="47"/>
  <c r="AC23" i="47"/>
  <c r="AB23" i="47"/>
  <c r="T23" i="47"/>
  <c r="S13" i="47"/>
  <c r="S9" i="47"/>
  <c r="S17" i="47"/>
  <c r="S21" i="47"/>
  <c r="W18" i="45"/>
  <c r="AB9" i="46"/>
  <c r="T9" i="46"/>
  <c r="AC9" i="46"/>
  <c r="AD12" i="46"/>
  <c r="T18" i="46"/>
  <c r="AB18" i="46"/>
  <c r="AC18" i="46"/>
  <c r="AD18" i="46" s="1"/>
  <c r="W12" i="46"/>
  <c r="S12" i="46"/>
  <c r="AB13" i="46"/>
  <c r="T13" i="46"/>
  <c r="AC13" i="46"/>
  <c r="T22" i="46"/>
  <c r="AB22" i="46"/>
  <c r="AC22" i="46"/>
  <c r="AD22" i="46" s="1"/>
  <c r="W24" i="46"/>
  <c r="S24" i="46"/>
  <c r="AB24" i="46"/>
  <c r="T24" i="46"/>
  <c r="AC24" i="46"/>
  <c r="T10" i="46"/>
  <c r="AC10" i="46"/>
  <c r="AB10" i="46"/>
  <c r="AD13" i="46"/>
  <c r="W16" i="46"/>
  <c r="S16" i="46"/>
  <c r="AB16" i="46"/>
  <c r="AC16" i="46"/>
  <c r="AD16" i="46" s="1"/>
  <c r="T16" i="46"/>
  <c r="AC17" i="46"/>
  <c r="AB17" i="46"/>
  <c r="T17" i="46"/>
  <c r="S19" i="46"/>
  <c r="W19" i="46"/>
  <c r="AC19" i="46"/>
  <c r="AD19" i="46" s="1"/>
  <c r="T19" i="46"/>
  <c r="AB19" i="46"/>
  <c r="S11" i="46"/>
  <c r="W11" i="46"/>
  <c r="AC11" i="46"/>
  <c r="AB11" i="46"/>
  <c r="T11" i="46"/>
  <c r="AD9" i="46"/>
  <c r="AB12" i="46"/>
  <c r="T12" i="46"/>
  <c r="AC12" i="46"/>
  <c r="S15" i="46"/>
  <c r="W15" i="46"/>
  <c r="AC15" i="46"/>
  <c r="AD15" i="46" s="1"/>
  <c r="T15" i="46"/>
  <c r="AB15" i="46"/>
  <c r="T14" i="46"/>
  <c r="AB14" i="46"/>
  <c r="AC14" i="46"/>
  <c r="AD14" i="46" s="1"/>
  <c r="AD17" i="46"/>
  <c r="W20" i="46"/>
  <c r="S20" i="46"/>
  <c r="AB20" i="46"/>
  <c r="T20" i="46"/>
  <c r="AC20" i="46"/>
  <c r="AC21" i="46"/>
  <c r="AD21" i="46" s="1"/>
  <c r="AB21" i="46"/>
  <c r="T21" i="46"/>
  <c r="S23" i="46"/>
  <c r="W23" i="46"/>
  <c r="AC23" i="46"/>
  <c r="AD23" i="46" s="1"/>
  <c r="T23" i="46"/>
  <c r="AB23" i="46"/>
  <c r="S17" i="46"/>
  <c r="S9" i="46"/>
  <c r="S13" i="46"/>
  <c r="S21" i="46"/>
  <c r="W14" i="45"/>
  <c r="S10" i="45"/>
  <c r="W10" i="45"/>
  <c r="T9" i="45"/>
  <c r="AC9" i="45"/>
  <c r="AB9" i="45"/>
  <c r="S11" i="45"/>
  <c r="W11" i="45"/>
  <c r="AD9" i="45"/>
  <c r="W12" i="45"/>
  <c r="S12" i="45"/>
  <c r="T13" i="45"/>
  <c r="AC13" i="45"/>
  <c r="AB13" i="45"/>
  <c r="S15" i="45"/>
  <c r="W15" i="45"/>
  <c r="T22" i="45"/>
  <c r="AC22" i="45"/>
  <c r="AB22" i="45"/>
  <c r="AD22" i="45" s="1"/>
  <c r="W24" i="45"/>
  <c r="S24" i="45"/>
  <c r="AB24" i="45"/>
  <c r="T24" i="45"/>
  <c r="AC24" i="45"/>
  <c r="T10" i="45"/>
  <c r="AC10" i="45"/>
  <c r="AB10" i="45"/>
  <c r="W16" i="45"/>
  <c r="S16" i="45"/>
  <c r="AB16" i="45"/>
  <c r="AD16" i="45" s="1"/>
  <c r="T16" i="45"/>
  <c r="AC16" i="45"/>
  <c r="T17" i="45"/>
  <c r="AC17" i="45"/>
  <c r="AB17" i="45"/>
  <c r="S19" i="45"/>
  <c r="W19" i="45"/>
  <c r="AC19" i="45"/>
  <c r="AB19" i="45"/>
  <c r="T19" i="45"/>
  <c r="AC11" i="45"/>
  <c r="AB11" i="45"/>
  <c r="T11" i="45"/>
  <c r="T18" i="45"/>
  <c r="AC18" i="45"/>
  <c r="AB18" i="45"/>
  <c r="AB12" i="45"/>
  <c r="T12" i="45"/>
  <c r="AC12" i="45"/>
  <c r="AC15" i="45"/>
  <c r="AB15" i="45"/>
  <c r="T15" i="45"/>
  <c r="AD10" i="45"/>
  <c r="T14" i="45"/>
  <c r="AC14" i="45"/>
  <c r="AB14" i="45"/>
  <c r="AD14" i="45" s="1"/>
  <c r="W20" i="45"/>
  <c r="S20" i="45"/>
  <c r="AB20" i="45"/>
  <c r="AD20" i="45" s="1"/>
  <c r="T20" i="45"/>
  <c r="AC20" i="45"/>
  <c r="T21" i="45"/>
  <c r="AC21" i="45"/>
  <c r="AB21" i="45"/>
  <c r="AD21" i="45" s="1"/>
  <c r="S23" i="45"/>
  <c r="W23" i="45"/>
  <c r="AC23" i="45"/>
  <c r="AB23" i="45"/>
  <c r="AD23" i="45" s="1"/>
  <c r="T23" i="45"/>
  <c r="S9" i="45"/>
  <c r="S13" i="45"/>
  <c r="S17" i="45"/>
  <c r="S21" i="45"/>
  <c r="S15" i="42"/>
  <c r="S14" i="42"/>
  <c r="W14" i="42"/>
  <c r="W18" i="42"/>
  <c r="S18" i="42"/>
  <c r="AB18" i="42"/>
  <c r="AC18" i="42"/>
  <c r="AD18" i="42" s="1"/>
  <c r="T18" i="42" s="1"/>
  <c r="S13" i="42"/>
  <c r="W13" i="42"/>
  <c r="AC17" i="42"/>
  <c r="AD17" i="42" s="1"/>
  <c r="T17" i="42" s="1"/>
  <c r="AB17" i="42"/>
  <c r="S16" i="42"/>
  <c r="W16" i="42"/>
  <c r="S20" i="42"/>
  <c r="W20" i="42"/>
  <c r="AC14" i="42"/>
  <c r="AD14" i="42" s="1"/>
  <c r="T14" i="42" s="1"/>
  <c r="AB14" i="42"/>
  <c r="AB9" i="42"/>
  <c r="AC9" i="42"/>
  <c r="AD9" i="42" s="1"/>
  <c r="T9" i="42" s="1"/>
  <c r="AB11" i="42"/>
  <c r="AC11" i="42"/>
  <c r="AD11" i="42" s="1"/>
  <c r="T11" i="42" s="1"/>
  <c r="AC20" i="42"/>
  <c r="T20" i="42"/>
  <c r="AB20" i="42"/>
  <c r="T24" i="42"/>
  <c r="AC24" i="42"/>
  <c r="AB24" i="42"/>
  <c r="AB12" i="42"/>
  <c r="AC12" i="42"/>
  <c r="AD12" i="42" s="1"/>
  <c r="T12" i="42" s="1"/>
  <c r="AC10" i="42"/>
  <c r="AB10" i="42"/>
  <c r="S11" i="42"/>
  <c r="W11" i="42"/>
  <c r="AC16" i="42"/>
  <c r="AB16" i="42"/>
  <c r="AB22" i="42"/>
  <c r="T22" i="42"/>
  <c r="AC22" i="42"/>
  <c r="S24" i="42"/>
  <c r="W24" i="42"/>
  <c r="W17" i="42"/>
  <c r="S17" i="42"/>
  <c r="S21" i="42"/>
  <c r="W21" i="42"/>
  <c r="W23" i="42"/>
  <c r="S23" i="42"/>
  <c r="W10" i="42"/>
  <c r="S10" i="42"/>
  <c r="AC15" i="42"/>
  <c r="AD15" i="42" s="1"/>
  <c r="T15" i="42" s="1"/>
  <c r="AB15" i="42"/>
  <c r="AC19" i="42"/>
  <c r="AD19" i="42" s="1"/>
  <c r="T19" i="42" s="1"/>
  <c r="AB19" i="42"/>
  <c r="AB21" i="42"/>
  <c r="AC21" i="42"/>
  <c r="T21" i="42"/>
  <c r="S12" i="42"/>
  <c r="S22" i="42"/>
  <c r="AB23" i="42"/>
  <c r="W9" i="42"/>
  <c r="AB13" i="42"/>
  <c r="AC13" i="42"/>
  <c r="AD13" i="42" s="1"/>
  <c r="T13" i="42" s="1"/>
  <c r="T23" i="42"/>
  <c r="S19" i="42"/>
  <c r="P24" i="34"/>
  <c r="R24" i="34" s="1"/>
  <c r="Q24" i="34"/>
  <c r="P23" i="34"/>
  <c r="R23" i="34"/>
  <c r="Q23" i="34"/>
  <c r="P22" i="34"/>
  <c r="R22" i="34" s="1"/>
  <c r="Q22" i="34"/>
  <c r="P21" i="34"/>
  <c r="R21" i="34" s="1"/>
  <c r="Q21" i="34"/>
  <c r="P20" i="34"/>
  <c r="R20" i="34" s="1"/>
  <c r="Q20" i="34"/>
  <c r="P19" i="34"/>
  <c r="R19" i="34"/>
  <c r="Q19" i="34"/>
  <c r="P18" i="34"/>
  <c r="R18" i="34"/>
  <c r="Q18" i="34"/>
  <c r="P17" i="34"/>
  <c r="R17" i="34"/>
  <c r="Q17" i="34"/>
  <c r="P16" i="34"/>
  <c r="R16" i="34"/>
  <c r="Q16" i="34"/>
  <c r="P15" i="34"/>
  <c r="R15" i="34" s="1"/>
  <c r="Q15" i="34"/>
  <c r="P14" i="34"/>
  <c r="R14" i="34" s="1"/>
  <c r="Q14" i="34"/>
  <c r="P13" i="34"/>
  <c r="R13" i="34"/>
  <c r="Q13" i="34"/>
  <c r="P12" i="34"/>
  <c r="R12" i="34"/>
  <c r="Q12" i="34"/>
  <c r="P11" i="34"/>
  <c r="R11" i="34" s="1"/>
  <c r="Q11" i="34"/>
  <c r="P10" i="34"/>
  <c r="R10" i="34" s="1"/>
  <c r="Q10" i="34"/>
  <c r="P9" i="34"/>
  <c r="Q9" i="34"/>
  <c r="X12" i="34"/>
  <c r="Z12" i="34" s="1"/>
  <c r="AA12" i="34" s="1"/>
  <c r="X11" i="34"/>
  <c r="Z11" i="34" s="1"/>
  <c r="AA11" i="34" s="1"/>
  <c r="X10" i="34"/>
  <c r="Z10" i="34" s="1"/>
  <c r="AA10" i="34" s="1"/>
  <c r="X9" i="34"/>
  <c r="Z9" i="34" s="1"/>
  <c r="AA9" i="34" s="1"/>
  <c r="Y9" i="34"/>
  <c r="Y10" i="34"/>
  <c r="Y11" i="34"/>
  <c r="Y12" i="34"/>
  <c r="Y24" i="34"/>
  <c r="X24" i="34"/>
  <c r="Z24" i="34" s="1"/>
  <c r="AA24" i="34" s="1"/>
  <c r="X13" i="34"/>
  <c r="Z13" i="34" s="1"/>
  <c r="AA13" i="34" s="1"/>
  <c r="X14" i="34"/>
  <c r="Z14" i="34" s="1"/>
  <c r="AA14" i="34" s="1"/>
  <c r="X15" i="34"/>
  <c r="Z15" i="34" s="1"/>
  <c r="AA15" i="34" s="1"/>
  <c r="X16" i="34"/>
  <c r="Z16" i="34" s="1"/>
  <c r="AA16" i="34" s="1"/>
  <c r="X17" i="34"/>
  <c r="Z17" i="34" s="1"/>
  <c r="AA17" i="34" s="1"/>
  <c r="X18" i="34"/>
  <c r="Z18" i="34" s="1"/>
  <c r="AA18" i="34" s="1"/>
  <c r="X19" i="34"/>
  <c r="Z19" i="34" s="1"/>
  <c r="AA19" i="34" s="1"/>
  <c r="X20" i="34"/>
  <c r="Z20" i="34" s="1"/>
  <c r="AA20" i="34" s="1"/>
  <c r="X21" i="34"/>
  <c r="Z21" i="34" s="1"/>
  <c r="AA21" i="34" s="1"/>
  <c r="X22" i="34"/>
  <c r="Z22" i="34" s="1"/>
  <c r="AA22" i="34" s="1"/>
  <c r="X23" i="34"/>
  <c r="Z23" i="34" s="1"/>
  <c r="AA23" i="34" s="1"/>
  <c r="Y13" i="34"/>
  <c r="Y14" i="34"/>
  <c r="Y15" i="34"/>
  <c r="Y16" i="34"/>
  <c r="Y17" i="34"/>
  <c r="Y18" i="34"/>
  <c r="Y19" i="34"/>
  <c r="Y20" i="34"/>
  <c r="Y21" i="34"/>
  <c r="Y22" i="34"/>
  <c r="Y23" i="34"/>
  <c r="AA25" i="34"/>
  <c r="Z25" i="34"/>
  <c r="AD15" i="45" l="1"/>
  <c r="AD17" i="45"/>
  <c r="AD14" i="47"/>
  <c r="AD10" i="46"/>
  <c r="AD11" i="46"/>
  <c r="AD12" i="45"/>
  <c r="AD18" i="45"/>
  <c r="AD11" i="45"/>
  <c r="AD19" i="45"/>
  <c r="AD13" i="45"/>
  <c r="S17" i="34"/>
  <c r="W17" i="34"/>
  <c r="S16" i="34"/>
  <c r="W16" i="34"/>
  <c r="S15" i="34"/>
  <c r="W15" i="34"/>
  <c r="S14" i="34"/>
  <c r="W14" i="34"/>
  <c r="W13" i="34"/>
  <c r="S13" i="34"/>
  <c r="S12" i="34"/>
  <c r="W12" i="34"/>
  <c r="S11" i="34"/>
  <c r="W11" i="34"/>
  <c r="S10" i="34"/>
  <c r="W10" i="34"/>
  <c r="R9" i="34"/>
  <c r="W9" i="34" s="1"/>
  <c r="AB10" i="34"/>
  <c r="AD10" i="34" s="1"/>
  <c r="AC10" i="34"/>
  <c r="AC23" i="34"/>
  <c r="AB23" i="34"/>
  <c r="AD23" i="34" s="1"/>
  <c r="T23" i="34" s="1"/>
  <c r="AC13" i="34"/>
  <c r="AB13" i="34"/>
  <c r="AD13" i="34" s="1"/>
  <c r="T13" i="34" s="1"/>
  <c r="AB22" i="34"/>
  <c r="AD22" i="34" s="1"/>
  <c r="T22" i="34" s="1"/>
  <c r="AC22" i="34"/>
  <c r="AB24" i="34"/>
  <c r="AD24" i="34" s="1"/>
  <c r="T24" i="34" s="1"/>
  <c r="AC24" i="34"/>
  <c r="AB18" i="34"/>
  <c r="AD18" i="34" s="1"/>
  <c r="T18" i="34" s="1"/>
  <c r="AC18" i="34"/>
  <c r="AC9" i="34"/>
  <c r="AB9" i="34"/>
  <c r="AD9" i="34" s="1"/>
  <c r="AB17" i="34"/>
  <c r="AD17" i="34" s="1"/>
  <c r="T17" i="34" s="1"/>
  <c r="AC17" i="34"/>
  <c r="AC16" i="34"/>
  <c r="AB16" i="34"/>
  <c r="AD16" i="34" s="1"/>
  <c r="T16" i="34" s="1"/>
  <c r="AB14" i="34"/>
  <c r="AD14" i="34" s="1"/>
  <c r="T14" i="34" s="1"/>
  <c r="AC14" i="34"/>
  <c r="AB15" i="34"/>
  <c r="AD15" i="34" s="1"/>
  <c r="T15" i="34" s="1"/>
  <c r="AC15" i="34"/>
  <c r="AB21" i="34"/>
  <c r="AD21" i="34" s="1"/>
  <c r="T21" i="34" s="1"/>
  <c r="AC21" i="34"/>
  <c r="AC20" i="34"/>
  <c r="AB20" i="34"/>
  <c r="AD20" i="34" s="1"/>
  <c r="T20" i="34" s="1"/>
  <c r="AB11" i="34"/>
  <c r="AD11" i="34" s="1"/>
  <c r="T11" i="34" s="1"/>
  <c r="AC11" i="34"/>
  <c r="AC19" i="34"/>
  <c r="AB19" i="34"/>
  <c r="AD19" i="34" s="1"/>
  <c r="T19" i="34" s="1"/>
  <c r="AC12" i="34"/>
  <c r="AB12" i="34"/>
  <c r="AD12" i="34" s="1"/>
  <c r="T12" i="34" s="1"/>
  <c r="T10" i="34" l="1"/>
  <c r="S9" i="34"/>
  <c r="T9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77033F6A-761F-DD44-AC8E-0D4CC3FEA883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F5B0139D-3EBA-DF49-9130-CCF525A8F324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89F9DA24-580B-4512-9097-772C43BFC76D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7A325AD4-EC7C-4F9A-9BEE-5933536606CC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C050C839-68D0-4264-858A-4EDEF0E7A6D0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FD5CC93D-D072-421C-BCF0-0B767BE3376E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D55327E6-8E56-444E-B318-9DF349D2705A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7B2A7DF3-C90E-4552-9D83-5FAC20866D9E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866B73DB-A3DB-4386-830C-E24619821799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3AA7378B-DACC-40B4-A0F1-1F083475736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5EA6560A-EE3D-45B7-ABBA-6D3A9743FE86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B23E6E51-22CE-9D4A-9BA5-9CA9D9FB7245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46FD485E-8277-B14C-9A6C-676656C040E9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597C9CDD-95E2-1145-A869-B8A290EFAA61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AF6F8319-127F-C149-AAE0-6828AC5650B5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FE9976F5-ABFB-8A4A-B501-D1B1D75BA89A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35F155CE-0517-0F4E-89D2-FCA3CA8401A1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48D02EF8-5853-F54C-96D6-B3C905DADFF0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1E11672C-5C4D-3548-8F75-B40FFECC3DF7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7B81CD48-0046-5942-B551-264D143B431B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6331680A-33AF-4E5E-877F-7F1BB98A6A79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C81F4661-DBA7-4A22-A3EF-DC546F26742A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F8B8E5B9-7444-4109-9E6F-1273A0D35013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2C0E22A4-D151-41F8-9C65-69D9D6437173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CB17C114-66A0-43C7-A231-5CB7B40DECB7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7FA81E79-A6FA-42FC-91EF-5ADD8D1C85C1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5EBD5503-7125-4FE7-B88C-8BABBAE6AFBD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9DC8141D-CBDF-440A-B3EA-6982E4A486F9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4585FB87-026B-460A-84A4-3BB9D7FCC383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A52CC46C-DE04-4CC1-AC88-24B49BFAEE33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9E0486AE-9E53-4572-8F97-FB08D7EBE10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DC7D2F6A-6ED2-45B1-957C-70A13661B1E2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498C27DA-1802-4ED8-8B7B-50CA9D43019B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76F94E8F-06FE-4965-931A-296F2C0912EF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502D8A63-FB57-4703-AF8C-007957DE1149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F60C9352-2CB6-46D0-8F23-B8370B7569CE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5DBBC2D8-08BA-41A3-9CF3-ED0B0BA58E6C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821729B8-2C1D-4660-BF50-D3BD255F407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9C60DB31-6534-4995-9711-07A4F2313B26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3D6B1790-5072-4C22-A9DE-8D5B5209AF73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0BBE4A70-F11F-4299-A34B-ACC2591C5447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8F2AD30A-94BD-4345-9C46-81C1FAC797E3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26C91484-9997-46C4-9DEE-5AFEE0D61A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BA3C1B58-AF71-4240-ABC0-4708036AC3BF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A9BDF33B-A305-4F3A-B70C-0746198EA982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AE1A4BE3-34A6-4490-AE00-B1B1596431A9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40DAFF0C-F3B8-4CC2-8A56-0C77AF437C9C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F5944D08-60A7-4440-A40F-10AC3583C324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432414FC-87EE-404B-BF27-A67D45D92F48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E66E1F6B-67F0-4091-B84C-E04A26F233AF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BAD8786D-5BC3-4F64-B3F0-87E91B202F4B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05234F13-D93B-4A43-AF53-B7373D844AC8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BCD32BD0-4C94-47E6-B1BD-C36A83A6F2A2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20738435-3E94-403B-9CDC-13A9C783122E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A7C46F1E-EF8C-4286-A659-483DCFE19299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D4C5EF8B-CA65-4B91-829C-C466E66227D8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sharedStrings.xml><?xml version="1.0" encoding="utf-8"?>
<sst xmlns="http://schemas.openxmlformats.org/spreadsheetml/2006/main" count="1076" uniqueCount="297">
  <si>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</si>
  <si>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</si>
  <si>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</si>
  <si>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</si>
  <si>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</si>
  <si>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</si>
  <si>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</si>
  <si>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</si>
  <si>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</si>
  <si>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</si>
  <si>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</si>
  <si>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</si>
  <si>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</si>
  <si>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</si>
  <si>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</si>
  <si>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</si>
  <si>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</si>
  <si>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Rek.</t>
  </si>
  <si>
    <t xml:space="preserve"> 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</si>
  <si>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</si>
  <si>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</si>
  <si>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</si>
  <si>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</si>
  <si>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</si>
  <si>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</si>
  <si>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</si>
  <si>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</si>
  <si>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</si>
  <si>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</si>
  <si>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</si>
  <si>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</si>
  <si>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</si>
  <si>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</si>
  <si>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</si>
  <si>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</si>
  <si>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</si>
  <si>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</si>
  <si>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</si>
  <si>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</si>
  <si>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</si>
  <si>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</si>
  <si>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</si>
  <si>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</si>
  <si>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</si>
  <si>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</si>
  <si>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</si>
  <si>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</si>
  <si>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</si>
  <si>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</si>
  <si>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S t e v n e p r o t o k o l l</t>
  </si>
  <si>
    <t>Beskrivelse rekorder</t>
  </si>
  <si>
    <t>Klubb</t>
  </si>
  <si>
    <t>Ny sinclair fra 2023</t>
  </si>
  <si>
    <t>Per Torgersen</t>
  </si>
  <si>
    <t>Oslo AK</t>
  </si>
  <si>
    <t>Christiania AK</t>
  </si>
  <si>
    <t>M35</t>
  </si>
  <si>
    <t>73</t>
  </si>
  <si>
    <t>96</t>
  </si>
  <si>
    <t>Andreas Nordmo Skauen</t>
  </si>
  <si>
    <t>M40</t>
  </si>
  <si>
    <t>Harald Borgebund</t>
  </si>
  <si>
    <t>T&amp;IL National</t>
  </si>
  <si>
    <t>Robert Grønland</t>
  </si>
  <si>
    <t>Elverum AK</t>
  </si>
  <si>
    <t>Mjøsa</t>
  </si>
  <si>
    <t>M45</t>
  </si>
  <si>
    <t>67</t>
  </si>
  <si>
    <t>81</t>
  </si>
  <si>
    <t>Roy Arne Bysveen</t>
  </si>
  <si>
    <t>M50</t>
  </si>
  <si>
    <t>Cornelius Wiedswang</t>
  </si>
  <si>
    <t>102</t>
  </si>
  <si>
    <t>Tom Danielsen</t>
  </si>
  <si>
    <t>Larvik AK</t>
  </si>
  <si>
    <t>M55</t>
  </si>
  <si>
    <t>Lars-Thomas Grønlien</t>
  </si>
  <si>
    <t>Alexander Bahmanyar</t>
  </si>
  <si>
    <t>Spydeberg Atletene</t>
  </si>
  <si>
    <t>M60</t>
  </si>
  <si>
    <t>Atle Rønning Kauppinen</t>
  </si>
  <si>
    <t>Grenland AK</t>
  </si>
  <si>
    <t>Bjørnar Olsen</t>
  </si>
  <si>
    <t>Terje Gulvik</t>
  </si>
  <si>
    <t>M65</t>
  </si>
  <si>
    <t>Geir Hestmann</t>
  </si>
  <si>
    <t>Kine Krøs</t>
  </si>
  <si>
    <t>Vibeke Carlsen</t>
  </si>
  <si>
    <t>Tønsberg-Kam.</t>
  </si>
  <si>
    <t>K35</t>
  </si>
  <si>
    <t>55</t>
  </si>
  <si>
    <t>Mia Sødergaard Mobæk</t>
  </si>
  <si>
    <t>59</t>
  </si>
  <si>
    <t>Nicole Assman</t>
  </si>
  <si>
    <t>Anette Tømmerholen</t>
  </si>
  <si>
    <t>Asta Rønning Fjærli</t>
  </si>
  <si>
    <t>64</t>
  </si>
  <si>
    <t>Rebecca Tiffin</t>
  </si>
  <si>
    <t>71</t>
  </si>
  <si>
    <t>K40</t>
  </si>
  <si>
    <t>Camilla Pedersen</t>
  </si>
  <si>
    <t>Aurora Foss</t>
  </si>
  <si>
    <t>Annett Thøgersen</t>
  </si>
  <si>
    <t>+87</t>
  </si>
  <si>
    <t>Hege Engebakken Grønland</t>
  </si>
  <si>
    <t>K45</t>
  </si>
  <si>
    <t>Mikkel Lynum Refsdal</t>
  </si>
  <si>
    <t>UM</t>
  </si>
  <si>
    <t>49</t>
  </si>
  <si>
    <t>Jacob T. Sverderup</t>
  </si>
  <si>
    <t>Cornelis Belsby</t>
  </si>
  <si>
    <t>61</t>
  </si>
  <si>
    <t>Jørgen Bysveen</t>
  </si>
  <si>
    <t>Oliver Mitsem Haugan</t>
  </si>
  <si>
    <t>89</t>
  </si>
  <si>
    <t>Pulje 3</t>
  </si>
  <si>
    <t>Emil Viktor Sveum</t>
  </si>
  <si>
    <t>Gjøvik AK</t>
  </si>
  <si>
    <t>JM</t>
  </si>
  <si>
    <t>Ulrik Lie Hansen</t>
  </si>
  <si>
    <t>William Christiansen</t>
  </si>
  <si>
    <t>Simen Nerkvern</t>
  </si>
  <si>
    <t>SM</t>
  </si>
  <si>
    <t>Håkon Evensen Bekkevold</t>
  </si>
  <si>
    <t>Jonas Grønstad</t>
  </si>
  <si>
    <t>Fredrik Kvist Gyllensten</t>
  </si>
  <si>
    <t>Mille Dekke</t>
  </si>
  <si>
    <t>UK</t>
  </si>
  <si>
    <t>Elnaz Tajik</t>
  </si>
  <si>
    <t>Hanna Maroofi</t>
  </si>
  <si>
    <t>JK</t>
  </si>
  <si>
    <t>Hannah-Emilie D. Iversen</t>
  </si>
  <si>
    <t>Louisa Hjelmås</t>
  </si>
  <si>
    <t>Linn Christina Larssen</t>
  </si>
  <si>
    <t>Ragnhild Haug Lillegård</t>
  </si>
  <si>
    <t>SK</t>
  </si>
  <si>
    <t>Serine Pedersen</t>
  </si>
  <si>
    <t>Andrine Teigland</t>
  </si>
  <si>
    <t>Celine Mariell Båtnes</t>
  </si>
  <si>
    <t>Sara Broe Østvold</t>
  </si>
  <si>
    <t>Lisbet Lervik</t>
  </si>
  <si>
    <t>Ane Westrheim</t>
  </si>
  <si>
    <t>Julie Kristine Brotangen</t>
  </si>
  <si>
    <t>Lørenskog AK</t>
  </si>
  <si>
    <t>Mia Mundal</t>
  </si>
  <si>
    <t>76</t>
  </si>
  <si>
    <t>Tuva Stephens Fjell</t>
  </si>
  <si>
    <t>Ada Warderud</t>
  </si>
  <si>
    <t>Heidi Johansen</t>
  </si>
  <si>
    <t>87</t>
  </si>
  <si>
    <t>Eva Kristin Erikson</t>
  </si>
  <si>
    <t>Linnea Johanssen</t>
  </si>
  <si>
    <t>Maren Matsson</t>
  </si>
  <si>
    <t>Nikolai Bache Ruud</t>
  </si>
  <si>
    <t>Gard Bahmanyar</t>
  </si>
  <si>
    <t>Reza Benorouz</t>
  </si>
  <si>
    <t>Emil Sætran</t>
  </si>
  <si>
    <t>Viktor Boquetale Gomez</t>
  </si>
  <si>
    <t>Øystein Bekkavik Pettersen</t>
  </si>
  <si>
    <t>Dennis Åkre Danielsen</t>
  </si>
  <si>
    <t>109</t>
  </si>
  <si>
    <t>Ole Christiansen</t>
  </si>
  <si>
    <t xml:space="preserve">Tor Johan Stokke </t>
  </si>
  <si>
    <t>Tom-Erik Lysenstøen</t>
  </si>
  <si>
    <t>Jørgen Kjellevand</t>
  </si>
  <si>
    <t>Marius Ryan Halvorsen</t>
  </si>
  <si>
    <t>+109</t>
  </si>
  <si>
    <t>Tor Kristoffer Klethagen</t>
  </si>
  <si>
    <t>23.06.87</t>
  </si>
  <si>
    <t>05.02.95</t>
  </si>
  <si>
    <t>08.05.94</t>
  </si>
  <si>
    <t>08.03.64</t>
  </si>
  <si>
    <t>14.03.63</t>
  </si>
  <si>
    <t>22.03.91</t>
  </si>
  <si>
    <t>25.08.95</t>
  </si>
  <si>
    <t>30.09.92</t>
  </si>
  <si>
    <t>28.12.06</t>
  </si>
  <si>
    <t>05.07.06</t>
  </si>
  <si>
    <t>20.09.12</t>
  </si>
  <si>
    <t>14.08.10</t>
  </si>
  <si>
    <t>31.07.10</t>
  </si>
  <si>
    <t>14.11.79</t>
  </si>
  <si>
    <t>26.09.65</t>
  </si>
  <si>
    <t>21.09.66</t>
  </si>
  <si>
    <t>04.09.61</t>
  </si>
  <si>
    <t>31.05.59</t>
  </si>
  <si>
    <t>04.10.05</t>
  </si>
  <si>
    <t>20.03.10</t>
  </si>
  <si>
    <t>28.10.01</t>
  </si>
  <si>
    <t>24.12.10</t>
  </si>
  <si>
    <t>06.08.96</t>
  </si>
  <si>
    <t>20.09.06</t>
  </si>
  <si>
    <t>17.08.05</t>
  </si>
  <si>
    <t>21.10.08</t>
  </si>
  <si>
    <t>17.10.06</t>
  </si>
  <si>
    <t>24.07.91</t>
  </si>
  <si>
    <t>15.08.10</t>
  </si>
  <si>
    <t>Julie Rahbæk Eriksen</t>
  </si>
  <si>
    <t>12.09.96</t>
  </si>
  <si>
    <t>Rebekka Tau Jacobsen</t>
  </si>
  <si>
    <t>11.10.94</t>
  </si>
  <si>
    <t>26.06.04</t>
  </si>
  <si>
    <t>28.04.80</t>
  </si>
  <si>
    <t>31.08.87</t>
  </si>
  <si>
    <t>11.09.95</t>
  </si>
  <si>
    <t>23.02.94</t>
  </si>
  <si>
    <t>04.12.01</t>
  </si>
  <si>
    <t>27.01.80</t>
  </si>
  <si>
    <t>01.07.86</t>
  </si>
  <si>
    <t>04.10.74</t>
  </si>
  <si>
    <t>02.05.90</t>
  </si>
  <si>
    <t>05.12.95</t>
  </si>
  <si>
    <t>31.12.94</t>
  </si>
  <si>
    <t>15.10.92</t>
  </si>
  <si>
    <t>22.08.99</t>
  </si>
  <si>
    <t>17.05.00</t>
  </si>
  <si>
    <t>24.09.94</t>
  </si>
  <si>
    <t>08.01.92</t>
  </si>
  <si>
    <t>23.06.93</t>
  </si>
  <si>
    <t>13.11.92</t>
  </si>
  <si>
    <t>22.09.82</t>
  </si>
  <si>
    <t>03.02.86</t>
  </si>
  <si>
    <t>07.09.86</t>
  </si>
  <si>
    <t>27.09.02</t>
  </si>
  <si>
    <t>21.05.98</t>
  </si>
  <si>
    <t>10.09.71</t>
  </si>
  <si>
    <t>12.06.69</t>
  </si>
  <si>
    <t>06.08.86</t>
  </si>
  <si>
    <t>26.12.84</t>
  </si>
  <si>
    <t>22.12.94</t>
  </si>
  <si>
    <t>22.10.97</t>
  </si>
  <si>
    <t>17.08.02</t>
  </si>
  <si>
    <t>06.08.91</t>
  </si>
  <si>
    <t>08.02.07</t>
  </si>
  <si>
    <t>03.09.07</t>
  </si>
  <si>
    <t>04.12.86</t>
  </si>
  <si>
    <t>22.09.94</t>
  </si>
  <si>
    <t>20.11.78</t>
  </si>
  <si>
    <t>25.06.85</t>
  </si>
  <si>
    <t>22.05.77</t>
  </si>
  <si>
    <t>02.05.98</t>
  </si>
  <si>
    <t>14.02.87</t>
  </si>
  <si>
    <t>25.09.91</t>
  </si>
  <si>
    <t>29.06.91</t>
  </si>
  <si>
    <t>Landsdelsmesterskap</t>
  </si>
  <si>
    <t>Spydeberghallen</t>
  </si>
  <si>
    <t>20.01.24</t>
  </si>
  <si>
    <t>21.01.24</t>
  </si>
  <si>
    <t>10.08.94</t>
  </si>
  <si>
    <t>21.02.24</t>
  </si>
  <si>
    <t>10.09.93</t>
  </si>
  <si>
    <t>22.12.03</t>
  </si>
  <si>
    <t>Pulje 1</t>
  </si>
  <si>
    <t>Pulje 2</t>
  </si>
  <si>
    <t>Pulje 4</t>
  </si>
  <si>
    <t>Pulje 5</t>
  </si>
  <si>
    <t>Pulje 6</t>
  </si>
  <si>
    <t>Christian Lysenstøen</t>
  </si>
  <si>
    <t>Dommere</t>
  </si>
  <si>
    <t>Bjørn Thore Olsen</t>
  </si>
  <si>
    <t>Skivepåsettere</t>
  </si>
  <si>
    <t>Medaljeutdelere</t>
  </si>
  <si>
    <t>Maria-Isabel Velasquez Lie</t>
  </si>
  <si>
    <t>Mauricio Kjeldner</t>
  </si>
  <si>
    <t>Evelina Galaibo</t>
  </si>
  <si>
    <t>Ina-Kristin Aasvang</t>
  </si>
  <si>
    <t>Innveiing</t>
  </si>
  <si>
    <t>Marius Karagiannis</t>
  </si>
  <si>
    <t>Kamilla Kolvig</t>
  </si>
  <si>
    <t>Trygve Stenrud Nilsen</t>
  </si>
  <si>
    <t>Viktoria Wille Waage</t>
  </si>
  <si>
    <t>15.04.90</t>
  </si>
  <si>
    <t>13.09.89</t>
  </si>
  <si>
    <t>Karoline Merli</t>
  </si>
  <si>
    <t>Jonas Nord</t>
  </si>
  <si>
    <t>Johan Thonerud</t>
  </si>
  <si>
    <t>Cato Lie</t>
  </si>
  <si>
    <t>Steinar A. Aas</t>
  </si>
  <si>
    <t>Tom- Erik Lysenstøen</t>
  </si>
  <si>
    <t>Ane Westerheim</t>
  </si>
  <si>
    <t>12.05.89</t>
  </si>
  <si>
    <t>Ole J. Aas</t>
  </si>
  <si>
    <t>Per Marstad</t>
  </si>
  <si>
    <t>01.12.07</t>
  </si>
  <si>
    <t>Noah Svanholm</t>
  </si>
  <si>
    <t>Krister Thonerud</t>
  </si>
  <si>
    <t>Maria-Isabell Lie</t>
  </si>
  <si>
    <t>Mikkel Paaske Eriksen</t>
  </si>
  <si>
    <t>Jostein Frøyd</t>
  </si>
  <si>
    <t>24.10.53</t>
  </si>
  <si>
    <t>M70</t>
  </si>
  <si>
    <t>Kolbjørn Bjerkholt</t>
  </si>
  <si>
    <t>M80</t>
  </si>
  <si>
    <t>13.12.43</t>
  </si>
  <si>
    <t>Melissa Schanche</t>
  </si>
  <si>
    <t>Sekretær</t>
  </si>
  <si>
    <t>Vibeke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</si>
</sst>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  <numFmt numFmtId="171" formatCode="_-* #,##0.00_-;\-* #,##0.00_-;_-* &quot;-&quot;??_-;_-@"/>
  </numFmts>
  <fonts count="26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</cellStyleXfs>
  <cellXfs count="1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1" fontId="10" fillId="0" borderId="0" xfId="0" applyNumberFormat="1" applyFont="1" applyAlignment="1" applyProtection="1">
      <alignment horizontal="center"/>
      <protection locked="0"/>
    </xf>
    <xf numFmtId="168" fontId="1" fillId="0" borderId="0" xfId="0" applyNumberFormat="1" applyFont="1" applyAlignment="1">
      <alignment horizontal="center"/>
    </xf>
    <xf numFmtId="166" fontId="18" fillId="0" borderId="0" xfId="0" applyNumberFormat="1" applyFont="1"/>
    <xf numFmtId="0" fontId="18" fillId="0" borderId="0" xfId="0" applyFont="1"/>
    <xf numFmtId="1" fontId="18" fillId="0" borderId="0" xfId="0" applyNumberFormat="1" applyFont="1"/>
    <xf numFmtId="166" fontId="17" fillId="2" borderId="0" xfId="0" applyNumberFormat="1" applyFont="1" applyFill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2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vertical="center"/>
    </xf>
    <xf numFmtId="2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170" fontId="3" fillId="0" borderId="9" xfId="0" applyNumberFormat="1" applyFont="1" applyBorder="1" applyAlignment="1" applyProtection="1">
      <alignment horizontal="center" vertical="center"/>
      <protection locked="0"/>
    </xf>
    <xf numFmtId="170" fontId="3" fillId="0" borderId="9" xfId="0" quotePrefix="1" applyNumberFormat="1" applyFont="1" applyBorder="1" applyAlignment="1" applyProtection="1">
      <alignment horizontal="center" vertical="center"/>
      <protection locked="0"/>
    </xf>
    <xf numFmtId="170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2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70" fontId="3" fillId="0" borderId="12" xfId="0" applyNumberFormat="1" applyFont="1" applyBorder="1" applyAlignment="1" applyProtection="1">
      <alignment horizontal="center" vertical="center"/>
      <protection locked="0"/>
    </xf>
    <xf numFmtId="170" fontId="3" fillId="0" borderId="12" xfId="0" quotePrefix="1" applyNumberFormat="1" applyFont="1" applyBorder="1" applyAlignment="1" applyProtection="1">
      <alignment horizontal="center" vertical="center"/>
      <protection locked="0"/>
    </xf>
    <xf numFmtId="170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2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170" fontId="3" fillId="0" borderId="6" xfId="0" applyNumberFormat="1" applyFont="1" applyBorder="1" applyAlignment="1" applyProtection="1">
      <alignment horizontal="center" vertical="center"/>
      <protection locked="0"/>
    </xf>
    <xf numFmtId="170" fontId="3" fillId="0" borderId="6" xfId="0" quotePrefix="1" applyNumberFormat="1" applyFont="1" applyBorder="1" applyAlignment="1" applyProtection="1">
      <alignment horizontal="center" vertical="center"/>
      <protection locked="0"/>
    </xf>
    <xf numFmtId="170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71" fontId="22" fillId="0" borderId="9" xfId="0" applyNumberFormat="1" applyFont="1" applyBorder="1" applyAlignment="1">
      <alignment horizontal="right" vertical="center"/>
    </xf>
    <xf numFmtId="1" fontId="23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165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 vertical="center"/>
    </xf>
    <xf numFmtId="167" fontId="12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10" fillId="0" borderId="0" xfId="0" applyNumberFormat="1" applyFont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22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6" xfId="0" quotePrefix="1" applyNumberFormat="1" applyFont="1" applyBorder="1" applyAlignment="1">
      <alignment horizontal="right" vertical="center"/>
    </xf>
    <xf numFmtId="49" fontId="4" fillId="0" borderId="9" xfId="0" quotePrefix="1" applyNumberFormat="1" applyFont="1" applyBorder="1" applyAlignment="1">
      <alignment horizontal="right" vertical="center"/>
    </xf>
    <xf numFmtId="49" fontId="4" fillId="0" borderId="12" xfId="0" quotePrefix="1" applyNumberFormat="1" applyFont="1" applyBorder="1" applyAlignment="1">
      <alignment horizontal="right" vertical="center"/>
    </xf>
    <xf numFmtId="0" fontId="0" fillId="4" borderId="0" xfId="0" applyFill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4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3" fillId="0" borderId="1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0" xfId="0" applyFill="1"/>
  </cellXfs>
  <cellStyles count="6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</cellStyles>
  <dxfs count="56"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310169B-E26E-834A-8506-37F5F6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71120"/>
          <a:ext cx="996315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49E95CAF-02CA-4621-AA97-9E962AE0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" y="71120"/>
          <a:ext cx="974090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304B8737-8281-6B48-AD93-B13003B9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71120"/>
          <a:ext cx="945515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F66F0776-AE2D-4616-B34F-C44C4372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" y="71120"/>
          <a:ext cx="974090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F8B96CE9-F359-4901-91DD-99604F84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" y="71120"/>
          <a:ext cx="974090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DB95DE5B-6BB6-4662-9BC6-49CC9EF4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" y="71120"/>
          <a:ext cx="974090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CE9F8BB7-A964-4E6B-876D-7BBB0D56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" y="71120"/>
          <a:ext cx="974090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B1:AD42"/>
  <sheetViews>
    <sheetView showGridLines="0" showZeros="0" showOutlineSymbols="0" topLeftCell="A5" zoomScaleNormal="100" zoomScaleSheetLayoutView="75" zoomScalePageLayoutView="120" workbookViewId="0">
      <selection activeCell="K23" sqref="K23"/>
    </sheetView>
  </sheetViews>
  <sheetFormatPr baseColWidth="10" defaultColWidth="9.140625" defaultRowHeight="12.75" x14ac:dyDescent="0.2"/>
  <cols>
    <col min="1" max="1" width="9.140625" style="3"/>
    <col min="2" max="2" width="10.140625" style="3" bestFit="1" customWidth="1"/>
    <col min="3" max="3" width="6.42578125" style="1" customWidth="1"/>
    <col min="4" max="4" width="8.5703125" style="1" customWidth="1"/>
    <col min="5" max="5" width="6.42578125" style="19" customWidth="1"/>
    <col min="6" max="6" width="12" style="1" customWidth="1"/>
    <col min="7" max="7" width="3.85546875" style="1" customWidth="1"/>
    <col min="8" max="8" width="27.5703125" style="4" customWidth="1"/>
    <col min="9" max="9" width="20.42578125" style="4" customWidth="1"/>
    <col min="10" max="10" width="7.140625" style="1" customWidth="1"/>
    <col min="11" max="11" width="7.140625" style="21" customWidth="1"/>
    <col min="12" max="12" width="7.140625" style="1" customWidth="1"/>
    <col min="13" max="13" width="8.85546875" style="1" customWidth="1"/>
    <col min="14" max="15" width="7.140625" style="1" customWidth="1"/>
    <col min="16" max="18" width="7.5703125" style="1" customWidth="1"/>
    <col min="19" max="19" width="10.5703125" style="20" customWidth="1"/>
    <col min="20" max="20" width="14" style="20" customWidth="1"/>
    <col min="21" max="21" width="7" style="20" customWidth="1"/>
    <col min="22" max="22" width="5.5703125" style="20" customWidth="1"/>
    <col min="23" max="23" width="14.140625" style="3" customWidth="1"/>
    <col min="24" max="26" width="9.140625" style="3" hidden="1" customWidth="1"/>
    <col min="27" max="27" width="7.85546875" style="3" hidden="1" customWidth="1"/>
    <col min="28" max="28" width="9.140625" style="3" hidden="1" customWidth="1"/>
    <col min="29" max="30" width="9.140625" style="2" hidden="1" customWidth="1"/>
    <col min="31" max="16384" width="9.140625" style="3"/>
  </cols>
  <sheetData>
    <row r="1" spans="2:30" ht="53.25" customHeight="1" x14ac:dyDescent="0.8">
      <c r="H1" s="134" t="s">
        <v>49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2:30" ht="24.75" customHeight="1" x14ac:dyDescent="0.5">
      <c r="H2" s="139" t="s">
        <v>28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2:30" x14ac:dyDescent="0.2">
      <c r="D3" s="32" t="s">
        <v>52</v>
      </c>
    </row>
    <row r="4" spans="2:30" ht="12" customHeight="1" x14ac:dyDescent="0.2"/>
    <row r="5" spans="2:30" s="5" customFormat="1" ht="15.75" x14ac:dyDescent="0.25">
      <c r="C5" s="27" t="s">
        <v>23</v>
      </c>
      <c r="D5" s="138" t="s">
        <v>244</v>
      </c>
      <c r="E5" s="138"/>
      <c r="F5" s="138"/>
      <c r="G5" s="138"/>
      <c r="H5" s="138"/>
      <c r="I5" s="27" t="s">
        <v>0</v>
      </c>
      <c r="J5" s="138" t="s">
        <v>78</v>
      </c>
      <c r="K5" s="138"/>
      <c r="L5" s="138"/>
      <c r="M5" s="138"/>
      <c r="N5" s="27" t="s">
        <v>1</v>
      </c>
      <c r="O5" s="137" t="s">
        <v>245</v>
      </c>
      <c r="P5" s="137"/>
      <c r="Q5" s="137"/>
      <c r="R5" s="137"/>
      <c r="S5" s="27" t="s">
        <v>2</v>
      </c>
      <c r="T5" s="105" t="s">
        <v>246</v>
      </c>
      <c r="U5" s="28" t="s">
        <v>20</v>
      </c>
      <c r="V5" s="29">
        <v>1</v>
      </c>
      <c r="AC5" s="39"/>
      <c r="AD5" s="39"/>
    </row>
    <row r="6" spans="2:30" x14ac:dyDescent="0.2">
      <c r="AB6" s="42" t="s">
        <v>34</v>
      </c>
      <c r="AC6" s="42" t="s">
        <v>34</v>
      </c>
      <c r="AD6" s="42" t="s">
        <v>34</v>
      </c>
    </row>
    <row r="7" spans="2:30" s="1" customFormat="1" x14ac:dyDescent="0.2">
      <c r="B7" s="135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2">
      <c r="B8" s="136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.100000000000001" customHeight="1" x14ac:dyDescent="0.2">
      <c r="B9" s="68"/>
      <c r="C9" s="110" t="s">
        <v>57</v>
      </c>
      <c r="D9" s="82"/>
      <c r="E9" s="83" t="s">
        <v>56</v>
      </c>
      <c r="F9" s="106" t="s">
        <v>208</v>
      </c>
      <c r="G9" s="84"/>
      <c r="H9" s="85" t="s">
        <v>263</v>
      </c>
      <c r="I9" s="85" t="s">
        <v>55</v>
      </c>
      <c r="J9" s="86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e">
        <f t="shared" ref="T9:T24" si="3">IF(AA9=1,S9*AD9,"")</f>
        <v>#VALUE!</v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20.01.24</v>
      </c>
      <c r="Y9" s="1" t="str">
        <f t="shared" ref="Y9:Y24" si="4">IF(ISNUMBER(FIND("M",E9)),"m",IF(ISNUMBER(FIND("K",E9)),"k"))</f>
        <v>m</v>
      </c>
      <c r="Z9" s="37">
        <f t="shared" ref="Z9:Z24" si="5">IF(OR(F9="",X9=""),0,(YEAR(X9)-YEAR(F9)))</f>
        <v>38</v>
      </c>
      <c r="AA9" s="38">
        <f>IF(Z9&gt;34,1,0)</f>
        <v>1</v>
      </c>
      <c r="AB9" s="8">
        <f>IF(AA9=1,LOOKUP(Z9,'Meltzer-Faber'!A3:A63,'Meltzer-Faber'!B3:B63))</f>
        <v>1.109</v>
      </c>
      <c r="AC9" s="40">
        <f>IF(AA9=1,LOOKUP(Z9,'Meltzer-Faber'!A3:A63,'Meltzer-Faber'!C3:C63))</f>
        <v>1.1100000000000001</v>
      </c>
      <c r="AD9" s="40">
        <f>IF(Y9="m",AB9,IF(Y9="k",AC9,""))</f>
        <v>1.109</v>
      </c>
    </row>
    <row r="10" spans="2:30" s="8" customFormat="1" ht="20.100000000000001" customHeight="1" x14ac:dyDescent="0.2">
      <c r="B10" s="49"/>
      <c r="C10" s="110" t="s">
        <v>114</v>
      </c>
      <c r="D10" s="82"/>
      <c r="E10" s="83" t="s">
        <v>56</v>
      </c>
      <c r="F10" s="106" t="s">
        <v>280</v>
      </c>
      <c r="G10" s="84"/>
      <c r="H10" s="85" t="s">
        <v>274</v>
      </c>
      <c r="I10" s="85" t="s">
        <v>78</v>
      </c>
      <c r="J10" s="9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e">
        <f>IF(AA10=1,S10*AD10,"")</f>
        <v>#VALUE!</v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20.01.24</v>
      </c>
      <c r="Y10" s="1" t="str">
        <f t="shared" si="4"/>
        <v>m</v>
      </c>
      <c r="Z10" s="37">
        <f t="shared" si="5"/>
        <v>35</v>
      </c>
      <c r="AA10" s="44">
        <f>IF(Z10&gt;34,1,0)</f>
        <v>1</v>
      </c>
      <c r="AB10" s="8">
        <f>IF(AA10=1,LOOKUP(Z10,'Meltzer-Faber'!A3:A63,'Meltzer-Faber'!B3:B63))</f>
        <v>1.0720000000000001</v>
      </c>
      <c r="AC10" s="40">
        <f>IF(AA10=1,LOOKUP(Z10,'Meltzer-Faber'!A3:A63,'Meltzer-Faber'!C3:C63))</f>
        <v>1.0720000000000001</v>
      </c>
      <c r="AD10" s="40">
        <f t="shared" ref="AD10:AD24" si="8">IF(Y10="m",AB10,IF(Y10="k",AC10,""))</f>
        <v>1.0720000000000001</v>
      </c>
    </row>
    <row r="11" spans="2:30" s="8" customFormat="1" ht="20.100000000000001" customHeight="1" x14ac:dyDescent="0.2">
      <c r="B11" s="49"/>
      <c r="C11" s="111" t="s">
        <v>58</v>
      </c>
      <c r="D11" s="91"/>
      <c r="E11" s="51" t="s">
        <v>56</v>
      </c>
      <c r="F11" s="107" t="s">
        <v>227</v>
      </c>
      <c r="G11" s="92"/>
      <c r="H11" s="93" t="s">
        <v>53</v>
      </c>
      <c r="I11" s="93" t="s">
        <v>54</v>
      </c>
      <c r="J11" s="9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e">
        <f>IF(AA11=1,S11*AD11,"")</f>
        <v>#VALUE!</v>
      </c>
      <c r="U11" s="52"/>
      <c r="V11" s="51"/>
      <c r="W11" s="58" t="str">
        <f t="shared" si="7"/>
        <v/>
      </c>
      <c r="X11" s="30" t="str">
        <f>T5</f>
        <v>20.01.24</v>
      </c>
      <c r="Y11" s="1" t="str">
        <f t="shared" si="4"/>
        <v>m</v>
      </c>
      <c r="Z11" s="37">
        <f t="shared" si="5"/>
        <v>38</v>
      </c>
      <c r="AA11" s="38">
        <f t="shared" ref="AA11:AA24" si="9">IF(Z11&gt;34,1,0)</f>
        <v>1</v>
      </c>
      <c r="AB11" s="8">
        <f>IF(AA11=1,LOOKUP(Z11,'Meltzer-Faber'!A3:A63,'Meltzer-Faber'!B3:B63))</f>
        <v>1.109</v>
      </c>
      <c r="AC11" s="40">
        <f>IF(AA11=1,LOOKUP(Z11,'Meltzer-Faber'!A3:A63,'Meltzer-Faber'!C3:C63))</f>
        <v>1.1100000000000001</v>
      </c>
      <c r="AD11" s="40">
        <f t="shared" si="8"/>
        <v>1.109</v>
      </c>
    </row>
    <row r="12" spans="2:30" s="8" customFormat="1" ht="20.100000000000001" customHeight="1" x14ac:dyDescent="0.2">
      <c r="B12" s="49"/>
      <c r="C12" s="110" t="s">
        <v>160</v>
      </c>
      <c r="D12" s="82"/>
      <c r="E12" s="83" t="s">
        <v>56</v>
      </c>
      <c r="F12" s="106" t="s">
        <v>168</v>
      </c>
      <c r="G12" s="84"/>
      <c r="H12" s="85" t="s">
        <v>167</v>
      </c>
      <c r="I12" s="85" t="s">
        <v>65</v>
      </c>
      <c r="J12" s="9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e">
        <f>IF(AA12=1,S12*AD12,"")</f>
        <v>#VALUE!</v>
      </c>
      <c r="U12" s="52"/>
      <c r="V12" s="51" t="s">
        <v>18</v>
      </c>
      <c r="W12" s="58" t="str">
        <f t="shared" si="7"/>
        <v/>
      </c>
      <c r="X12" s="30" t="str">
        <f>T5</f>
        <v>20.01.24</v>
      </c>
      <c r="Y12" s="1" t="str">
        <f t="shared" si="4"/>
        <v>m</v>
      </c>
      <c r="Z12" s="37">
        <f t="shared" si="5"/>
        <v>37</v>
      </c>
      <c r="AA12" s="38">
        <f t="shared" si="9"/>
        <v>1</v>
      </c>
      <c r="AB12" s="8">
        <f>IF(AA12=1,LOOKUP(Z12,'Meltzer-Faber'!A3:A63,'Meltzer-Faber'!B3:B63))</f>
        <v>1.0960000000000001</v>
      </c>
      <c r="AC12" s="40">
        <f>IF(AA12=1,LOOKUP(Z12,'Meltzer-Faber'!A3:A63,'Meltzer-Faber'!C3:C63))</f>
        <v>1.097</v>
      </c>
      <c r="AD12" s="40">
        <f t="shared" si="8"/>
        <v>1.0960000000000001</v>
      </c>
    </row>
    <row r="13" spans="2:30" s="8" customFormat="1" ht="20.100000000000001" customHeight="1" x14ac:dyDescent="0.2">
      <c r="B13" s="49"/>
      <c r="C13" s="111" t="s">
        <v>58</v>
      </c>
      <c r="D13" s="91"/>
      <c r="E13" s="51" t="s">
        <v>60</v>
      </c>
      <c r="F13" s="107" t="s">
        <v>228</v>
      </c>
      <c r="G13" s="92"/>
      <c r="H13" s="93" t="s">
        <v>59</v>
      </c>
      <c r="I13" s="93" t="s">
        <v>54</v>
      </c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e">
        <f t="shared" si="3"/>
        <v>#VALUE!</v>
      </c>
      <c r="U13" s="52"/>
      <c r="V13" s="51" t="s">
        <v>18</v>
      </c>
      <c r="W13" s="58" t="str">
        <f t="shared" si="7"/>
        <v/>
      </c>
      <c r="X13" s="30" t="str">
        <f>T5</f>
        <v>20.01.24</v>
      </c>
      <c r="Y13" s="1" t="str">
        <f t="shared" si="4"/>
        <v>m</v>
      </c>
      <c r="Z13" s="37">
        <f t="shared" si="5"/>
        <v>40</v>
      </c>
      <c r="AA13" s="38">
        <f t="shared" si="9"/>
        <v>1</v>
      </c>
      <c r="AB13" s="8">
        <f>IF(AA13=1,LOOKUP(Z13,'Meltzer-Faber'!A3:A63,'Meltzer-Faber'!B3:B63))</f>
        <v>1.135</v>
      </c>
      <c r="AC13" s="40">
        <f>IF(AA13=1,LOOKUP(Z13,'Meltzer-Faber'!A3:A63,'Meltzer-Faber'!C3:C63))</f>
        <v>1.1379999999999999</v>
      </c>
      <c r="AD13" s="40">
        <f t="shared" si="8"/>
        <v>1.135</v>
      </c>
    </row>
    <row r="14" spans="2:30" s="8" customFormat="1" ht="20.100000000000001" customHeight="1" x14ac:dyDescent="0.2">
      <c r="B14" s="49"/>
      <c r="C14" s="111" t="s">
        <v>67</v>
      </c>
      <c r="D14" s="91"/>
      <c r="E14" s="51" t="s">
        <v>66</v>
      </c>
      <c r="F14" s="107" t="s">
        <v>181</v>
      </c>
      <c r="G14" s="92"/>
      <c r="H14" s="93" t="s">
        <v>61</v>
      </c>
      <c r="I14" s="93" t="s">
        <v>62</v>
      </c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e">
        <f t="shared" si="3"/>
        <v>#VALUE!</v>
      </c>
      <c r="U14" s="52"/>
      <c r="V14" s="51" t="s">
        <v>18</v>
      </c>
      <c r="W14" s="58" t="str">
        <f t="shared" si="7"/>
        <v/>
      </c>
      <c r="X14" s="30" t="str">
        <f>T5</f>
        <v>20.01.24</v>
      </c>
      <c r="Y14" s="1" t="str">
        <f t="shared" si="4"/>
        <v>m</v>
      </c>
      <c r="Z14" s="37">
        <f t="shared" si="5"/>
        <v>45</v>
      </c>
      <c r="AA14" s="38">
        <f t="shared" si="9"/>
        <v>1</v>
      </c>
      <c r="AB14" s="8">
        <f>IF(AA14=1,LOOKUP(Z14,'Meltzer-Faber'!A3:A63,'Meltzer-Faber'!B3:B63))</f>
        <v>1.2030000000000001</v>
      </c>
      <c r="AC14" s="40">
        <f>IF(AA14=1,LOOKUP(Z14,'Meltzer-Faber'!A3:A63,'Meltzer-Faber'!C3:C63))</f>
        <v>1.2230000000000001</v>
      </c>
      <c r="AD14" s="40">
        <f t="shared" si="8"/>
        <v>1.2030000000000001</v>
      </c>
    </row>
    <row r="15" spans="2:30" s="8" customFormat="1" ht="20.100000000000001" customHeight="1" x14ac:dyDescent="0.2">
      <c r="B15" s="49"/>
      <c r="C15" s="111" t="s">
        <v>68</v>
      </c>
      <c r="D15" s="50"/>
      <c r="E15" s="51" t="s">
        <v>66</v>
      </c>
      <c r="F15" s="108" t="s">
        <v>237</v>
      </c>
      <c r="G15" s="52"/>
      <c r="H15" s="53" t="s">
        <v>63</v>
      </c>
      <c r="I15" s="53" t="s">
        <v>64</v>
      </c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e">
        <f t="shared" si="3"/>
        <v>#VALUE!</v>
      </c>
      <c r="U15" s="52"/>
      <c r="V15" s="51"/>
      <c r="W15" s="58" t="str">
        <f t="shared" si="7"/>
        <v/>
      </c>
      <c r="X15" s="30" t="str">
        <f>T5</f>
        <v>20.01.24</v>
      </c>
      <c r="Y15" s="1" t="str">
        <f t="shared" si="4"/>
        <v>m</v>
      </c>
      <c r="Z15" s="37">
        <f t="shared" si="5"/>
        <v>46</v>
      </c>
      <c r="AA15" s="38">
        <f t="shared" si="9"/>
        <v>1</v>
      </c>
      <c r="AB15" s="8">
        <f>IF(AA15=1,LOOKUP(Z15,'Meltzer-Faber'!A3:A63,'Meltzer-Faber'!B3:B63))</f>
        <v>1.218</v>
      </c>
      <c r="AC15" s="40">
        <f>IF(AA15=1,LOOKUP(Z15,'Meltzer-Faber'!A3:A63,'Meltzer-Faber'!C3:C63))</f>
        <v>1.244</v>
      </c>
      <c r="AD15" s="40">
        <f t="shared" si="8"/>
        <v>1.218</v>
      </c>
    </row>
    <row r="16" spans="2:30" s="8" customFormat="1" ht="20.100000000000001" customHeight="1" x14ac:dyDescent="0.2">
      <c r="B16" s="49"/>
      <c r="C16" s="111" t="s">
        <v>67</v>
      </c>
      <c r="D16" s="50"/>
      <c r="E16" s="51" t="s">
        <v>70</v>
      </c>
      <c r="F16" s="108" t="s">
        <v>209</v>
      </c>
      <c r="G16" s="52"/>
      <c r="H16" s="53" t="s">
        <v>69</v>
      </c>
      <c r="I16" s="53" t="s">
        <v>62</v>
      </c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e">
        <f t="shared" si="3"/>
        <v>#VALUE!</v>
      </c>
      <c r="U16" s="52"/>
      <c r="V16" s="51"/>
      <c r="W16" s="58" t="str">
        <f t="shared" si="7"/>
        <v/>
      </c>
      <c r="X16" s="30" t="str">
        <f>T5</f>
        <v>20.01.24</v>
      </c>
      <c r="Y16" s="1" t="str">
        <f t="shared" si="4"/>
        <v>m</v>
      </c>
      <c r="Z16" s="37">
        <f t="shared" si="5"/>
        <v>50</v>
      </c>
      <c r="AA16" s="38">
        <f t="shared" si="9"/>
        <v>1</v>
      </c>
      <c r="AB16" s="8">
        <f>IF(AA16=1,LOOKUP(Z16,'Meltzer-Faber'!A3:A63,'Meltzer-Faber'!B3:B63))</f>
        <v>1.2789999999999999</v>
      </c>
      <c r="AC16" s="40">
        <f>IF(AA16=1,LOOKUP(Z16,'Meltzer-Faber'!A3:A63,'Meltzer-Faber'!C3:C63))</f>
        <v>1.34</v>
      </c>
      <c r="AD16" s="40">
        <f t="shared" si="8"/>
        <v>1.2789999999999999</v>
      </c>
    </row>
    <row r="17" spans="2:30" s="8" customFormat="1" ht="20.100000000000001" customHeight="1" x14ac:dyDescent="0.2">
      <c r="B17" s="49"/>
      <c r="C17" s="111" t="s">
        <v>72</v>
      </c>
      <c r="D17" s="50"/>
      <c r="E17" s="51" t="s">
        <v>70</v>
      </c>
      <c r="F17" s="108" t="s">
        <v>225</v>
      </c>
      <c r="G17" s="52"/>
      <c r="H17" s="53" t="s">
        <v>71</v>
      </c>
      <c r="I17" s="53" t="s">
        <v>54</v>
      </c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e">
        <f t="shared" si="3"/>
        <v>#VALUE!</v>
      </c>
      <c r="U17" s="52"/>
      <c r="V17" s="51"/>
      <c r="W17" s="58" t="str">
        <f t="shared" si="7"/>
        <v/>
      </c>
      <c r="X17" s="30" t="str">
        <f>T5</f>
        <v>20.01.24</v>
      </c>
      <c r="Y17" s="1" t="str">
        <f t="shared" si="4"/>
        <v>m</v>
      </c>
      <c r="Z17" s="37">
        <f t="shared" si="5"/>
        <v>53</v>
      </c>
      <c r="AA17" s="38">
        <f t="shared" si="9"/>
        <v>1</v>
      </c>
      <c r="AB17" s="8">
        <f>IF(AA17=1,LOOKUP(Z17,'Meltzer-Faber'!A3:A63,'Meltzer-Faber'!B3:B63))</f>
        <v>1.3380000000000001</v>
      </c>
      <c r="AC17" s="40">
        <f>IF(AA17=1,LOOKUP(Z17,'Meltzer-Faber'!A3:A63,'Meltzer-Faber'!C3:C63))</f>
        <v>1.4350000000000001</v>
      </c>
      <c r="AD17" s="40">
        <f t="shared" si="8"/>
        <v>1.3380000000000001</v>
      </c>
    </row>
    <row r="18" spans="2:30" s="8" customFormat="1" ht="20.100000000000001" customHeight="1" x14ac:dyDescent="0.2">
      <c r="B18" s="49"/>
      <c r="C18" s="111" t="s">
        <v>68</v>
      </c>
      <c r="D18" s="50"/>
      <c r="E18" s="51" t="s">
        <v>75</v>
      </c>
      <c r="F18" s="108" t="s">
        <v>183</v>
      </c>
      <c r="G18" s="52"/>
      <c r="H18" s="53" t="s">
        <v>73</v>
      </c>
      <c r="I18" s="53" t="s">
        <v>74</v>
      </c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e">
        <f t="shared" si="3"/>
        <v>#VALUE!</v>
      </c>
      <c r="U18" s="52"/>
      <c r="V18" s="51" t="s">
        <v>18</v>
      </c>
      <c r="W18" s="58" t="str">
        <f t="shared" si="7"/>
        <v/>
      </c>
      <c r="X18" s="30" t="str">
        <f>T5</f>
        <v>20.01.24</v>
      </c>
      <c r="Y18" s="1" t="str">
        <f t="shared" si="4"/>
        <v>m</v>
      </c>
      <c r="Z18" s="37">
        <f t="shared" si="5"/>
        <v>58</v>
      </c>
      <c r="AA18" s="38">
        <f t="shared" si="9"/>
        <v>1</v>
      </c>
      <c r="AB18" s="8">
        <f>IF(AA18=1,LOOKUP(Z18,'Meltzer-Faber'!A3:A63,'Meltzer-Faber'!B3:B63))</f>
        <v>1.462</v>
      </c>
      <c r="AC18" s="40">
        <f>IF(AA18=1,LOOKUP(Z18,'Meltzer-Faber'!A3:A63,'Meltzer-Faber'!C3:C63))</f>
        <v>1.625</v>
      </c>
      <c r="AD18" s="40">
        <f t="shared" si="8"/>
        <v>1.462</v>
      </c>
    </row>
    <row r="19" spans="2:30" s="8" customFormat="1" ht="20.100000000000001" customHeight="1" x14ac:dyDescent="0.2">
      <c r="B19" s="49"/>
      <c r="C19" s="111" t="s">
        <v>58</v>
      </c>
      <c r="D19" s="50"/>
      <c r="E19" s="51" t="s">
        <v>75</v>
      </c>
      <c r="F19" s="108" t="s">
        <v>226</v>
      </c>
      <c r="G19" s="52"/>
      <c r="H19" s="53" t="s">
        <v>76</v>
      </c>
      <c r="I19" s="53" t="s">
        <v>54</v>
      </c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e">
        <f t="shared" si="3"/>
        <v>#VALUE!</v>
      </c>
      <c r="U19" s="52"/>
      <c r="V19" s="51"/>
      <c r="W19" s="58" t="str">
        <f t="shared" si="7"/>
        <v/>
      </c>
      <c r="X19" s="30" t="str">
        <f>T5</f>
        <v>20.01.24</v>
      </c>
      <c r="Y19" s="1" t="str">
        <f t="shared" si="4"/>
        <v>m</v>
      </c>
      <c r="Z19" s="37">
        <f t="shared" si="5"/>
        <v>55</v>
      </c>
      <c r="AA19" s="38">
        <f t="shared" si="9"/>
        <v>1</v>
      </c>
      <c r="AB19" s="8">
        <f>IF(AA19=1,LOOKUP(Z19,'Meltzer-Faber'!A3:A63,'Meltzer-Faber'!B3:B63))</f>
        <v>1.385</v>
      </c>
      <c r="AC19" s="40">
        <f>IF(AA19=1,LOOKUP(Z19,'Meltzer-Faber'!A3:A63,'Meltzer-Faber'!C3:C63))</f>
        <v>1.5069999999999999</v>
      </c>
      <c r="AD19" s="40">
        <f t="shared" si="8"/>
        <v>1.385</v>
      </c>
    </row>
    <row r="20" spans="2:30" s="8" customFormat="1" ht="20.100000000000001" customHeight="1" x14ac:dyDescent="0.2">
      <c r="B20" s="49"/>
      <c r="C20" s="111" t="s">
        <v>72</v>
      </c>
      <c r="D20" s="50"/>
      <c r="E20" s="51" t="s">
        <v>75</v>
      </c>
      <c r="F20" s="108" t="s">
        <v>182</v>
      </c>
      <c r="G20" s="52"/>
      <c r="H20" s="53" t="s">
        <v>77</v>
      </c>
      <c r="I20" s="53" t="s">
        <v>78</v>
      </c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e">
        <f t="shared" si="3"/>
        <v>#VALUE!</v>
      </c>
      <c r="U20" s="52"/>
      <c r="V20" s="51"/>
      <c r="W20" s="58" t="str">
        <f t="shared" si="7"/>
        <v/>
      </c>
      <c r="X20" s="30" t="str">
        <f>T5</f>
        <v>20.01.24</v>
      </c>
      <c r="Y20" s="1" t="str">
        <f t="shared" si="4"/>
        <v>m</v>
      </c>
      <c r="Z20" s="37">
        <f t="shared" si="5"/>
        <v>59</v>
      </c>
      <c r="AA20" s="38">
        <f t="shared" si="9"/>
        <v>1</v>
      </c>
      <c r="AB20" s="8">
        <f>IF(AA20=1,LOOKUP(Z20,'Meltzer-Faber'!A3:A63,'Meltzer-Faber'!B3:B63))</f>
        <v>1.488</v>
      </c>
      <c r="AC20" s="40">
        <f>IF(AA20=1,LOOKUP(Z20,'Meltzer-Faber'!A3:A63,'Meltzer-Faber'!C3:C63))</f>
        <v>1.665</v>
      </c>
      <c r="AD20" s="40">
        <f t="shared" si="8"/>
        <v>1.488</v>
      </c>
    </row>
    <row r="21" spans="2:30" s="8" customFormat="1" ht="20.100000000000001" customHeight="1" x14ac:dyDescent="0.2">
      <c r="B21" s="49"/>
      <c r="C21" s="111" t="s">
        <v>57</v>
      </c>
      <c r="D21" s="50"/>
      <c r="E21" s="51" t="s">
        <v>79</v>
      </c>
      <c r="F21" s="108" t="s">
        <v>171</v>
      </c>
      <c r="G21" s="52"/>
      <c r="H21" s="53" t="s">
        <v>80</v>
      </c>
      <c r="I21" s="53" t="s">
        <v>81</v>
      </c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e">
        <f t="shared" si="3"/>
        <v>#VALUE!</v>
      </c>
      <c r="U21" s="52"/>
      <c r="V21" s="51"/>
      <c r="W21" s="58" t="str">
        <f t="shared" si="7"/>
        <v/>
      </c>
      <c r="X21" s="30" t="str">
        <f>T5</f>
        <v>20.01.24</v>
      </c>
      <c r="Y21" s="1" t="str">
        <f t="shared" si="4"/>
        <v>m</v>
      </c>
      <c r="Z21" s="37">
        <f t="shared" si="5"/>
        <v>60</v>
      </c>
      <c r="AA21" s="38">
        <f t="shared" si="9"/>
        <v>1</v>
      </c>
      <c r="AB21" s="8">
        <f>IF(AA21=1,LOOKUP(Z21,'Meltzer-Faber'!A3:A63,'Meltzer-Faber'!B3:B63))</f>
        <v>1.514</v>
      </c>
      <c r="AC21" s="40">
        <f>IF(AA21=1,LOOKUP(Z21,'Meltzer-Faber'!A3:A63,'Meltzer-Faber'!C3:C63))</f>
        <v>1.7050000000000001</v>
      </c>
      <c r="AD21" s="40">
        <f t="shared" si="8"/>
        <v>1.514</v>
      </c>
    </row>
    <row r="22" spans="2:30" s="8" customFormat="1" ht="20.100000000000001" customHeight="1" x14ac:dyDescent="0.2">
      <c r="B22" s="49"/>
      <c r="C22" s="111" t="s">
        <v>68</v>
      </c>
      <c r="D22" s="50"/>
      <c r="E22" s="51" t="s">
        <v>79</v>
      </c>
      <c r="F22" s="108" t="s">
        <v>172</v>
      </c>
      <c r="G22" s="52"/>
      <c r="H22" s="53" t="s">
        <v>82</v>
      </c>
      <c r="I22" s="53" t="s">
        <v>81</v>
      </c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e">
        <f t="shared" si="3"/>
        <v>#VALUE!</v>
      </c>
      <c r="U22" s="52"/>
      <c r="V22" s="51"/>
      <c r="W22" s="58" t="str">
        <f t="shared" si="7"/>
        <v/>
      </c>
      <c r="X22" s="30" t="str">
        <f>T5</f>
        <v>20.01.24</v>
      </c>
      <c r="Y22" s="1" t="str">
        <f t="shared" si="4"/>
        <v>m</v>
      </c>
      <c r="Z22" s="37">
        <f t="shared" si="5"/>
        <v>61</v>
      </c>
      <c r="AA22" s="38">
        <f t="shared" si="9"/>
        <v>1</v>
      </c>
      <c r="AB22" s="8">
        <f>IF(AA22=1,LOOKUP(Z22,'Meltzer-Faber'!A3:A63,'Meltzer-Faber'!B3:B63))</f>
        <v>1.5409999999999999</v>
      </c>
      <c r="AC22" s="40">
        <f>IF(AA22=1,LOOKUP(Z22,'Meltzer-Faber'!A3:A63,'Meltzer-Faber'!C3:C63))</f>
        <v>1.744</v>
      </c>
      <c r="AD22" s="40">
        <f t="shared" si="8"/>
        <v>1.5409999999999999</v>
      </c>
    </row>
    <row r="23" spans="2:30" s="8" customFormat="1" ht="20.100000000000001" customHeight="1" x14ac:dyDescent="0.2">
      <c r="B23" s="49"/>
      <c r="C23" s="111" t="s">
        <v>68</v>
      </c>
      <c r="D23" s="50"/>
      <c r="E23" s="51" t="s">
        <v>79</v>
      </c>
      <c r="F23" s="108" t="s">
        <v>184</v>
      </c>
      <c r="G23" s="52"/>
      <c r="H23" s="53" t="s">
        <v>83</v>
      </c>
      <c r="I23" s="53" t="s">
        <v>74</v>
      </c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e">
        <f t="shared" si="3"/>
        <v>#VALUE!</v>
      </c>
      <c r="U23" s="52"/>
      <c r="V23" s="51"/>
      <c r="W23" s="58" t="str">
        <f t="shared" si="7"/>
        <v/>
      </c>
      <c r="X23" s="30" t="str">
        <f>T5</f>
        <v>20.01.24</v>
      </c>
      <c r="Y23" s="1" t="str">
        <f t="shared" si="4"/>
        <v>m</v>
      </c>
      <c r="Z23" s="37">
        <f t="shared" si="5"/>
        <v>63</v>
      </c>
      <c r="AA23" s="38">
        <f t="shared" si="9"/>
        <v>1</v>
      </c>
      <c r="AB23" s="8">
        <f>IF(AA23=1,LOOKUP(Z23,'Meltzer-Faber'!A3:A63,'Meltzer-Faber'!B3:B63))</f>
        <v>1.5980000000000001</v>
      </c>
      <c r="AC23" s="40">
        <f>IF(AA23=1,LOOKUP(Z23,'Meltzer-Faber'!A3:A63,'Meltzer-Faber'!C3:C63))</f>
        <v>1.8080000000000001</v>
      </c>
      <c r="AD23" s="40">
        <f t="shared" si="8"/>
        <v>1.5980000000000001</v>
      </c>
    </row>
    <row r="24" spans="2:30" s="8" customFormat="1" ht="20.100000000000001" customHeight="1" x14ac:dyDescent="0.2">
      <c r="B24" s="59"/>
      <c r="C24" s="111" t="s">
        <v>72</v>
      </c>
      <c r="D24" s="50"/>
      <c r="E24" s="51" t="s">
        <v>84</v>
      </c>
      <c r="F24" s="108" t="s">
        <v>185</v>
      </c>
      <c r="G24" s="52"/>
      <c r="H24" s="53" t="s">
        <v>85</v>
      </c>
      <c r="I24" s="53" t="s">
        <v>54</v>
      </c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e">
        <f t="shared" si="3"/>
        <v>#VALUE!</v>
      </c>
      <c r="U24" s="62"/>
      <c r="V24" s="61"/>
      <c r="W24" s="97" t="str">
        <f t="shared" si="7"/>
        <v/>
      </c>
      <c r="X24" s="30" t="str">
        <f>T5</f>
        <v>20.01.24</v>
      </c>
      <c r="Y24" s="1" t="str">
        <f t="shared" si="4"/>
        <v>m</v>
      </c>
      <c r="Z24" s="37">
        <f t="shared" si="5"/>
        <v>65</v>
      </c>
      <c r="AA24" s="38">
        <f t="shared" si="9"/>
        <v>1</v>
      </c>
      <c r="AB24" s="8">
        <f>IF(AA24=1,LOOKUP(Z24,'Meltzer-Faber'!A3:A63,'Meltzer-Faber'!B3:B63))</f>
        <v>1.663</v>
      </c>
      <c r="AC24" s="40">
        <f>IF(AA24=1,LOOKUP(Z24,'Meltzer-Faber'!A3:A63,'Meltzer-Faber'!C3:C63))</f>
        <v>1.873</v>
      </c>
      <c r="AD24" s="40">
        <f t="shared" si="8"/>
        <v>1.663</v>
      </c>
    </row>
    <row r="25" spans="2:30" s="6" customFormat="1" ht="18.95" customHeight="1" x14ac:dyDescent="0.2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2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.1" customHeight="1" x14ac:dyDescent="0.25">
      <c r="B27" s="124" t="s">
        <v>41</v>
      </c>
      <c r="C27" s="124"/>
      <c r="D27" s="100" t="s">
        <v>40</v>
      </c>
      <c r="E27" s="124" t="s">
        <v>6</v>
      </c>
      <c r="F27" s="124"/>
      <c r="G27" s="124"/>
      <c r="H27" s="100" t="s">
        <v>51</v>
      </c>
      <c r="I27" s="24"/>
      <c r="J27" s="124" t="s">
        <v>41</v>
      </c>
      <c r="K27" s="124"/>
      <c r="L27" s="124"/>
      <c r="M27" s="104" t="s">
        <v>40</v>
      </c>
      <c r="N27" s="140" t="s">
        <v>6</v>
      </c>
      <c r="O27" s="140"/>
      <c r="P27" s="140"/>
      <c r="Q27" s="140"/>
      <c r="R27" s="140" t="s">
        <v>51</v>
      </c>
      <c r="S27" s="140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.100000000000001" customHeight="1" x14ac:dyDescent="0.25">
      <c r="B28" s="133" t="s">
        <v>48</v>
      </c>
      <c r="C28" s="125"/>
      <c r="D28" s="98"/>
      <c r="E28" s="125"/>
      <c r="F28" s="125"/>
      <c r="G28" s="125"/>
      <c r="H28" s="99"/>
      <c r="I28" s="4"/>
      <c r="J28" s="133" t="s">
        <v>43</v>
      </c>
      <c r="K28" s="125"/>
      <c r="L28" s="125"/>
      <c r="M28" s="101"/>
      <c r="N28" s="114"/>
      <c r="O28" s="114"/>
      <c r="P28" s="114"/>
      <c r="Q28" s="114"/>
      <c r="R28" s="114"/>
      <c r="S28" s="115"/>
      <c r="AA28" s="1"/>
      <c r="AC28" s="39"/>
      <c r="AD28" s="39"/>
    </row>
    <row r="29" spans="2:30" s="5" customFormat="1" ht="21" customHeight="1" x14ac:dyDescent="0.25">
      <c r="B29" s="132" t="s">
        <v>44</v>
      </c>
      <c r="C29" s="119"/>
      <c r="D29" s="78"/>
      <c r="E29" s="119"/>
      <c r="F29" s="119"/>
      <c r="G29" s="119"/>
      <c r="H29" s="79"/>
      <c r="I29" s="4"/>
      <c r="J29" s="132" t="s">
        <v>46</v>
      </c>
      <c r="K29" s="119"/>
      <c r="L29" s="119"/>
      <c r="M29" s="102"/>
      <c r="N29" s="116"/>
      <c r="O29" s="116"/>
      <c r="P29" s="116"/>
      <c r="Q29" s="116"/>
      <c r="R29" s="116"/>
      <c r="S29" s="117"/>
      <c r="AC29" s="39"/>
      <c r="AD29" s="39"/>
    </row>
    <row r="30" spans="2:30" s="5" customFormat="1" ht="18.95" customHeight="1" x14ac:dyDescent="0.25">
      <c r="B30" s="132" t="s">
        <v>44</v>
      </c>
      <c r="C30" s="119"/>
      <c r="D30" s="78"/>
      <c r="E30" s="119"/>
      <c r="F30" s="119"/>
      <c r="G30" s="119"/>
      <c r="H30" s="79"/>
      <c r="I30" s="4"/>
      <c r="J30" s="132" t="s">
        <v>45</v>
      </c>
      <c r="K30" s="119"/>
      <c r="L30" s="119"/>
      <c r="M30" s="102"/>
      <c r="N30" s="116"/>
      <c r="O30" s="116"/>
      <c r="P30" s="116"/>
      <c r="Q30" s="116"/>
      <c r="R30" s="116"/>
      <c r="S30" s="117"/>
      <c r="AC30" s="39"/>
      <c r="AD30" s="39"/>
    </row>
    <row r="31" spans="2:30" s="5" customFormat="1" ht="21" customHeight="1" x14ac:dyDescent="0.25">
      <c r="B31" s="132" t="s">
        <v>44</v>
      </c>
      <c r="C31" s="119"/>
      <c r="D31" s="78"/>
      <c r="E31" s="119"/>
      <c r="F31" s="119"/>
      <c r="G31" s="119"/>
      <c r="H31" s="79"/>
      <c r="I31" s="4"/>
      <c r="J31" s="132" t="s">
        <v>42</v>
      </c>
      <c r="K31" s="119"/>
      <c r="L31" s="119"/>
      <c r="M31" s="102"/>
      <c r="N31" s="116"/>
      <c r="O31" s="116"/>
      <c r="P31" s="116"/>
      <c r="Q31" s="116"/>
      <c r="R31" s="116"/>
      <c r="S31" s="117"/>
      <c r="Y31" s="5" t="s">
        <v>18</v>
      </c>
      <c r="AC31" s="39"/>
      <c r="AD31" s="39"/>
    </row>
    <row r="32" spans="2:30" s="5" customFormat="1" ht="20.100000000000001" customHeight="1" x14ac:dyDescent="0.25">
      <c r="B32" s="132" t="s">
        <v>44</v>
      </c>
      <c r="C32" s="119"/>
      <c r="D32" s="78"/>
      <c r="E32" s="119"/>
      <c r="F32" s="119"/>
      <c r="G32" s="119"/>
      <c r="H32" s="79"/>
      <c r="I32" s="4"/>
      <c r="J32" s="132" t="s">
        <v>42</v>
      </c>
      <c r="K32" s="119"/>
      <c r="L32" s="119"/>
      <c r="M32" s="102"/>
      <c r="N32" s="116"/>
      <c r="O32" s="116"/>
      <c r="P32" s="116"/>
      <c r="Q32" s="116"/>
      <c r="R32" s="116"/>
      <c r="S32" s="117"/>
      <c r="AC32" s="39"/>
      <c r="AD32" s="39"/>
    </row>
    <row r="33" spans="2:22" ht="18.95" customHeight="1" x14ac:dyDescent="0.2">
      <c r="B33" s="132" t="s">
        <v>44</v>
      </c>
      <c r="C33" s="119"/>
      <c r="D33" s="78"/>
      <c r="E33" s="119"/>
      <c r="F33" s="119"/>
      <c r="G33" s="119"/>
      <c r="H33" s="79"/>
      <c r="I33" s="3"/>
      <c r="J33" s="132" t="s">
        <v>42</v>
      </c>
      <c r="K33" s="119"/>
      <c r="L33" s="119"/>
      <c r="M33" s="102"/>
      <c r="N33" s="116"/>
      <c r="O33" s="116"/>
      <c r="P33" s="116"/>
      <c r="Q33" s="116"/>
      <c r="R33" s="116"/>
      <c r="S33" s="117"/>
      <c r="T33" s="3"/>
      <c r="U33" s="3"/>
      <c r="V33" s="3"/>
    </row>
    <row r="34" spans="2:22" ht="20.100000000000001" customHeight="1" x14ac:dyDescent="0.2">
      <c r="B34" s="132" t="s">
        <v>47</v>
      </c>
      <c r="C34" s="119"/>
      <c r="D34" s="78"/>
      <c r="E34" s="119"/>
      <c r="F34" s="119"/>
      <c r="G34" s="119"/>
      <c r="H34" s="79"/>
      <c r="I34" s="3"/>
      <c r="J34" s="132" t="s">
        <v>42</v>
      </c>
      <c r="K34" s="119"/>
      <c r="L34" s="119"/>
      <c r="M34" s="102"/>
      <c r="N34" s="116"/>
      <c r="O34" s="116"/>
      <c r="P34" s="116"/>
      <c r="Q34" s="116"/>
      <c r="R34" s="116"/>
      <c r="S34" s="117"/>
      <c r="T34" s="3"/>
      <c r="U34" s="3"/>
      <c r="V34" s="3"/>
    </row>
    <row r="35" spans="2:22" ht="20.100000000000001" customHeight="1" x14ac:dyDescent="0.2">
      <c r="B35" s="126"/>
      <c r="C35" s="120"/>
      <c r="D35" s="80"/>
      <c r="E35" s="120"/>
      <c r="F35" s="120"/>
      <c r="G35" s="120"/>
      <c r="H35" s="81"/>
      <c r="I35" s="3"/>
      <c r="J35" s="126" t="s">
        <v>42</v>
      </c>
      <c r="K35" s="120"/>
      <c r="L35" s="120"/>
      <c r="M35" s="103"/>
      <c r="N35" s="130"/>
      <c r="O35" s="130"/>
      <c r="P35" s="130"/>
      <c r="Q35" s="130"/>
      <c r="R35" s="130"/>
      <c r="S35" s="131"/>
      <c r="T35" s="3"/>
      <c r="U35" s="3"/>
      <c r="V35" s="3"/>
    </row>
    <row r="36" spans="2:22" ht="18.95" customHeight="1" x14ac:dyDescent="0.2">
      <c r="B36" s="141"/>
      <c r="C36" s="141"/>
      <c r="D36" s="118"/>
      <c r="E36" s="118"/>
      <c r="F36" s="118"/>
      <c r="G36" s="118"/>
      <c r="H36" s="118"/>
      <c r="I36" s="3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3"/>
      <c r="U36" s="3"/>
      <c r="V36" s="3"/>
    </row>
    <row r="37" spans="2:22" ht="18" customHeight="1" x14ac:dyDescent="0.2">
      <c r="B37" s="127" t="s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9"/>
      <c r="T37" s="3"/>
      <c r="U37" s="3"/>
      <c r="V37" s="3"/>
    </row>
    <row r="38" spans="2:22" ht="18" customHeight="1" x14ac:dyDescent="0.2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3"/>
      <c r="U38" s="3"/>
      <c r="V38" s="3"/>
    </row>
    <row r="39" spans="2:22" ht="15" x14ac:dyDescent="0.25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5" x14ac:dyDescent="0.25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2">
      <c r="E42" s="118"/>
      <c r="F42" s="118"/>
    </row>
  </sheetData>
  <mergeCells count="60">
    <mergeCell ref="B30:C30"/>
    <mergeCell ref="B31:C31"/>
    <mergeCell ref="D36:E36"/>
    <mergeCell ref="F36:H36"/>
    <mergeCell ref="B32:C32"/>
    <mergeCell ref="B33:C33"/>
    <mergeCell ref="B34:C34"/>
    <mergeCell ref="B35:C35"/>
    <mergeCell ref="B36:C36"/>
    <mergeCell ref="J27:L27"/>
    <mergeCell ref="J28:L28"/>
    <mergeCell ref="J29:L29"/>
    <mergeCell ref="H1:R1"/>
    <mergeCell ref="B7:B8"/>
    <mergeCell ref="O5:R5"/>
    <mergeCell ref="J5:M5"/>
    <mergeCell ref="H2:R2"/>
    <mergeCell ref="D5:H5"/>
    <mergeCell ref="B27:C27"/>
    <mergeCell ref="B28:C28"/>
    <mergeCell ref="B29:C29"/>
    <mergeCell ref="N27:Q27"/>
    <mergeCell ref="N28:Q28"/>
    <mergeCell ref="N29:Q29"/>
    <mergeCell ref="R27:S27"/>
    <mergeCell ref="R34:S34"/>
    <mergeCell ref="J30:L30"/>
    <mergeCell ref="J31:L31"/>
    <mergeCell ref="J32:L32"/>
    <mergeCell ref="J33:L33"/>
    <mergeCell ref="J34:L34"/>
    <mergeCell ref="N30:Q30"/>
    <mergeCell ref="N31:Q31"/>
    <mergeCell ref="J35:L35"/>
    <mergeCell ref="J36:L36"/>
    <mergeCell ref="M36:N36"/>
    <mergeCell ref="B37:S37"/>
    <mergeCell ref="N35:Q35"/>
    <mergeCell ref="R35:S35"/>
    <mergeCell ref="E27:G27"/>
    <mergeCell ref="E28:G28"/>
    <mergeCell ref="E29:G29"/>
    <mergeCell ref="E30:G30"/>
    <mergeCell ref="E31:G31"/>
    <mergeCell ref="R28:S28"/>
    <mergeCell ref="R29:S29"/>
    <mergeCell ref="R30:S30"/>
    <mergeCell ref="R31:S31"/>
    <mergeCell ref="E42:F42"/>
    <mergeCell ref="E32:G32"/>
    <mergeCell ref="E33:G33"/>
    <mergeCell ref="E34:G34"/>
    <mergeCell ref="E35:G35"/>
    <mergeCell ref="B38:S38"/>
    <mergeCell ref="N32:Q32"/>
    <mergeCell ref="N33:Q33"/>
    <mergeCell ref="N34:Q34"/>
    <mergeCell ref="R32:S32"/>
    <mergeCell ref="R33:S33"/>
    <mergeCell ref="O36:S36"/>
  </mergeCells>
  <phoneticPr fontId="25" type="noConversion"/>
  <conditionalFormatting sqref="J9:O9">
    <cfRule type="cellIs" dxfId="55" priority="57" stopIfTrue="1" operator="between">
      <formula>1</formula>
      <formula>300</formula>
    </cfRule>
    <cfRule type="cellIs" dxfId="54" priority="58" stopIfTrue="1" operator="lessThanOrEqual">
      <formula>0</formula>
    </cfRule>
  </conditionalFormatting>
  <conditionalFormatting sqref="J10:O12">
    <cfRule type="cellIs" dxfId="53" priority="3" stopIfTrue="1" operator="between">
      <formula>1</formula>
      <formula>300</formula>
    </cfRule>
    <cfRule type="cellIs" dxfId="52" priority="4" stopIfTrue="1" operator="lessThanOrEqual">
      <formula>0</formula>
    </cfRule>
  </conditionalFormatting>
  <conditionalFormatting sqref="J13:O24">
    <cfRule type="cellIs" dxfId="51" priority="9" stopIfTrue="1" operator="between">
      <formula>1</formula>
      <formula>300</formula>
    </cfRule>
    <cfRule type="cellIs" dxfId="50" priority="10" stopIfTrue="1" operator="lessThanOrEqual">
      <formula>0</formula>
    </cfRule>
  </conditionalFormatting>
  <conditionalFormatting sqref="K12">
    <cfRule type="cellIs" dxfId="49" priority="1" stopIfTrue="1" operator="between">
      <formula>1</formula>
      <formula>300</formula>
    </cfRule>
    <cfRule type="cellIs" dxfId="48" priority="2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C9:C24" xr:uid="{54AF4B2C-BF62-D149-A878-851F99489990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:E24" xr:uid="{6A463B08-2DF6-7D43-BC58-F0D3DB56AB4D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H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471F-7C30-4E1E-86DC-0F4D9E2E18DC}">
  <sheetPr>
    <pageSetUpPr autoPageBreaks="0" fitToPage="1"/>
  </sheetPr>
  <dimension ref="B1:AD42"/>
  <sheetViews>
    <sheetView showGridLines="0" showZeros="0" showOutlineSymbols="0" topLeftCell="A3" zoomScaleNormal="100" zoomScaleSheetLayoutView="75" zoomScalePageLayoutView="120" workbookViewId="0">
      <selection activeCell="H21" sqref="H21"/>
    </sheetView>
  </sheetViews>
  <sheetFormatPr baseColWidth="10" defaultColWidth="9.140625" defaultRowHeight="12.75" x14ac:dyDescent="0.2"/>
  <cols>
    <col min="1" max="1" width="9.140625" style="3"/>
    <col min="2" max="2" width="10.140625" style="3" bestFit="1" customWidth="1"/>
    <col min="3" max="3" width="6.42578125" style="1" customWidth="1"/>
    <col min="4" max="4" width="8.5703125" style="1" customWidth="1"/>
    <col min="5" max="5" width="6.42578125" style="19" customWidth="1"/>
    <col min="6" max="6" width="12" style="1" customWidth="1"/>
    <col min="7" max="7" width="3.85546875" style="1" customWidth="1"/>
    <col min="8" max="8" width="27.5703125" style="4" customWidth="1"/>
    <col min="9" max="9" width="20.42578125" style="4" customWidth="1"/>
    <col min="10" max="10" width="7.140625" style="1" customWidth="1"/>
    <col min="11" max="11" width="7.140625" style="21" customWidth="1"/>
    <col min="12" max="12" width="7.140625" style="1" customWidth="1"/>
    <col min="13" max="13" width="8.85546875" style="1" customWidth="1"/>
    <col min="14" max="15" width="7.140625" style="1" customWidth="1"/>
    <col min="16" max="18" width="7.5703125" style="1" customWidth="1"/>
    <col min="19" max="19" width="10.5703125" style="20" customWidth="1"/>
    <col min="20" max="20" width="14" style="20" customWidth="1"/>
    <col min="21" max="21" width="7" style="20" customWidth="1"/>
    <col min="22" max="22" width="5.5703125" style="20" customWidth="1"/>
    <col min="23" max="23" width="14.140625" style="3" customWidth="1"/>
    <col min="24" max="26" width="9.140625" style="3" hidden="1" customWidth="1"/>
    <col min="27" max="27" width="7.85546875" style="3" hidden="1" customWidth="1"/>
    <col min="28" max="28" width="9.140625" style="3" hidden="1" customWidth="1"/>
    <col min="29" max="30" width="9.140625" style="2" hidden="1" customWidth="1"/>
    <col min="31" max="16384" width="9.140625" style="3"/>
  </cols>
  <sheetData>
    <row r="1" spans="2:30" ht="53.25" customHeight="1" x14ac:dyDescent="0.8">
      <c r="H1" s="134" t="s">
        <v>49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2:30" ht="24.75" customHeight="1" x14ac:dyDescent="0.5">
      <c r="H2" s="139" t="s">
        <v>28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2:30" x14ac:dyDescent="0.2">
      <c r="D3" s="32" t="s">
        <v>52</v>
      </c>
    </row>
    <row r="4" spans="2:30" ht="12" customHeight="1" x14ac:dyDescent="0.2"/>
    <row r="5" spans="2:30" s="5" customFormat="1" ht="15.75" x14ac:dyDescent="0.25">
      <c r="C5" s="27" t="s">
        <v>23</v>
      </c>
      <c r="D5" s="138" t="s">
        <v>244</v>
      </c>
      <c r="E5" s="138"/>
      <c r="F5" s="138"/>
      <c r="G5" s="138"/>
      <c r="H5" s="138"/>
      <c r="I5" s="27" t="s">
        <v>0</v>
      </c>
      <c r="J5" s="138" t="s">
        <v>78</v>
      </c>
      <c r="K5" s="138"/>
      <c r="L5" s="138"/>
      <c r="M5" s="138"/>
      <c r="N5" s="27" t="s">
        <v>1</v>
      </c>
      <c r="O5" s="137" t="s">
        <v>245</v>
      </c>
      <c r="P5" s="137"/>
      <c r="Q5" s="137"/>
      <c r="R5" s="137"/>
      <c r="S5" s="27" t="s">
        <v>2</v>
      </c>
      <c r="T5" s="105" t="s">
        <v>246</v>
      </c>
      <c r="U5" s="28" t="s">
        <v>20</v>
      </c>
      <c r="V5" s="29">
        <v>1</v>
      </c>
      <c r="AC5" s="39"/>
      <c r="AD5" s="39"/>
    </row>
    <row r="6" spans="2:30" x14ac:dyDescent="0.2">
      <c r="AB6" s="42" t="s">
        <v>34</v>
      </c>
      <c r="AC6" s="42" t="s">
        <v>34</v>
      </c>
      <c r="AD6" s="42" t="s">
        <v>34</v>
      </c>
    </row>
    <row r="7" spans="2:30" s="1" customFormat="1" x14ac:dyDescent="0.2">
      <c r="B7" s="135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2">
      <c r="B8" s="136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.100000000000001" customHeight="1" x14ac:dyDescent="0.2">
      <c r="B9" s="68"/>
      <c r="C9" s="110" t="s">
        <v>58</v>
      </c>
      <c r="D9" s="82"/>
      <c r="E9" s="83" t="s">
        <v>290</v>
      </c>
      <c r="F9" s="106" t="s">
        <v>289</v>
      </c>
      <c r="G9" s="84"/>
      <c r="H9" s="85" t="s">
        <v>275</v>
      </c>
      <c r="I9" s="85" t="s">
        <v>78</v>
      </c>
      <c r="J9" s="86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e">
        <f t="shared" ref="T9:T24" si="3">IF(AA9=1,S9*AD9,"")</f>
        <v>#VALUE!</v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20.01.24</v>
      </c>
      <c r="Y9" s="1" t="str">
        <f t="shared" ref="Y9:Y24" si="4">IF(ISNUMBER(FIND("M",E9)),"m",IF(ISNUMBER(FIND("K",E9)),"k"))</f>
        <v>m</v>
      </c>
      <c r="Z9" s="37">
        <f t="shared" ref="Z9:Z24" si="5">IF(OR(F9="",X9=""),0,(YEAR(X9)-YEAR(F9)))</f>
        <v>71</v>
      </c>
      <c r="AA9" s="38">
        <f>IF(Z9&gt;34,1,0)</f>
        <v>1</v>
      </c>
      <c r="AB9" s="8">
        <f>IF(AA9=1,LOOKUP(Z9,'Meltzer-Faber'!A3:A63,'Meltzer-Faber'!B3:B63))</f>
        <v>1.91</v>
      </c>
      <c r="AC9" s="40">
        <f>IF(AA9=1,LOOKUP(Z9,'Meltzer-Faber'!A3:A63,'Meltzer-Faber'!C3:C63))</f>
        <v>2.12</v>
      </c>
      <c r="AD9" s="40">
        <f>IF(Y9="m",AB9,IF(Y9="k",AC9,""))</f>
        <v>1.91</v>
      </c>
    </row>
    <row r="10" spans="2:30" s="8" customFormat="1" ht="20.100000000000001" customHeight="1" x14ac:dyDescent="0.2">
      <c r="B10" s="49"/>
      <c r="C10" s="111" t="s">
        <v>58</v>
      </c>
      <c r="D10" s="91"/>
      <c r="E10" s="51" t="s">
        <v>292</v>
      </c>
      <c r="F10" s="107" t="s">
        <v>293</v>
      </c>
      <c r="G10" s="92"/>
      <c r="H10" s="93" t="s">
        <v>291</v>
      </c>
      <c r="I10" s="93" t="s">
        <v>74</v>
      </c>
      <c r="J10" s="9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e">
        <f>IF(AA10=1,S10*AD10,"")</f>
        <v>#VALUE!</v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20.01.24</v>
      </c>
      <c r="Y10" s="1" t="str">
        <f t="shared" si="4"/>
        <v>m</v>
      </c>
      <c r="Z10" s="37">
        <f t="shared" si="5"/>
        <v>81</v>
      </c>
      <c r="AA10" s="44">
        <f>IF(Z10&gt;34,1,0)</f>
        <v>1</v>
      </c>
      <c r="AB10" s="8">
        <f>IF(AA10=1,LOOKUP(Z10,'Meltzer-Faber'!A3:A63,'Meltzer-Faber'!B3:B63))</f>
        <v>2.597</v>
      </c>
      <c r="AC10" s="40">
        <f>IF(AA10=1,LOOKUP(Z10,'Meltzer-Faber'!A3:A63,'Meltzer-Faber'!C3:C63))</f>
        <v>0</v>
      </c>
      <c r="AD10" s="40">
        <f t="shared" ref="AD10:AD24" si="8">IF(Y10="m",AB10,IF(Y10="k",AC10,""))</f>
        <v>2.597</v>
      </c>
    </row>
    <row r="11" spans="2:30" s="8" customFormat="1" ht="20.100000000000001" customHeight="1" x14ac:dyDescent="0.2">
      <c r="B11" s="49"/>
      <c r="C11" s="111"/>
      <c r="D11" s="91"/>
      <c r="E11" s="51"/>
      <c r="F11" s="107"/>
      <c r="G11" s="92"/>
      <c r="H11" s="93"/>
      <c r="I11" s="93"/>
      <c r="J11" s="9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 t="str">
        <f>T5</f>
        <v>20.01.24</v>
      </c>
      <c r="Y11" s="1" t="b">
        <f t="shared" si="4"/>
        <v>0</v>
      </c>
      <c r="Z11" s="37">
        <f t="shared" si="5"/>
        <v>0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str">
        <f t="shared" si="8"/>
        <v/>
      </c>
    </row>
    <row r="12" spans="2:30" s="8" customFormat="1" ht="20.100000000000001" customHeight="1" x14ac:dyDescent="0.2">
      <c r="B12" s="49"/>
      <c r="C12" s="111"/>
      <c r="D12" s="91"/>
      <c r="E12" s="51"/>
      <c r="F12" s="107"/>
      <c r="G12" s="92"/>
      <c r="H12" s="93"/>
      <c r="I12" s="93"/>
      <c r="J12" s="9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 t="str">
        <f>T5</f>
        <v>20.01.24</v>
      </c>
      <c r="Y12" s="1" t="b">
        <f t="shared" si="4"/>
        <v>0</v>
      </c>
      <c r="Z12" s="37">
        <f t="shared" si="5"/>
        <v>0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str">
        <f t="shared" si="8"/>
        <v/>
      </c>
    </row>
    <row r="13" spans="2:30" s="8" customFormat="1" ht="20.100000000000001" customHeight="1" x14ac:dyDescent="0.2">
      <c r="B13" s="49"/>
      <c r="C13" s="111"/>
      <c r="D13" s="50"/>
      <c r="E13" s="51"/>
      <c r="F13" s="108"/>
      <c r="G13" s="52"/>
      <c r="H13" s="53"/>
      <c r="I13" s="53"/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 t="str">
        <f>T5</f>
        <v>20.01.24</v>
      </c>
      <c r="Y13" s="1" t="b">
        <f t="shared" si="4"/>
        <v>0</v>
      </c>
      <c r="Z13" s="37">
        <f t="shared" si="5"/>
        <v>0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str">
        <f t="shared" si="8"/>
        <v/>
      </c>
    </row>
    <row r="14" spans="2:30" s="8" customFormat="1" ht="20.100000000000001" customHeight="1" x14ac:dyDescent="0.2">
      <c r="B14" s="49"/>
      <c r="C14" s="111"/>
      <c r="D14" s="50"/>
      <c r="E14" s="51"/>
      <c r="F14" s="108"/>
      <c r="G14" s="52"/>
      <c r="H14" s="53"/>
      <c r="I14" s="53"/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 t="str">
        <f>T5</f>
        <v>20.01.24</v>
      </c>
      <c r="Y14" s="1" t="b">
        <f t="shared" si="4"/>
        <v>0</v>
      </c>
      <c r="Z14" s="37">
        <f t="shared" si="5"/>
        <v>0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str">
        <f t="shared" si="8"/>
        <v/>
      </c>
    </row>
    <row r="15" spans="2:30" s="8" customFormat="1" ht="20.100000000000001" customHeight="1" x14ac:dyDescent="0.2">
      <c r="B15" s="49"/>
      <c r="C15" s="111"/>
      <c r="D15" s="50"/>
      <c r="E15" s="51"/>
      <c r="F15" s="108"/>
      <c r="G15" s="52"/>
      <c r="H15" s="53"/>
      <c r="I15" s="53"/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 t="str">
        <f>T5</f>
        <v>20.01.24</v>
      </c>
      <c r="Y15" s="1" t="b">
        <f t="shared" si="4"/>
        <v>0</v>
      </c>
      <c r="Z15" s="37">
        <f t="shared" si="5"/>
        <v>0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str">
        <f t="shared" si="8"/>
        <v/>
      </c>
    </row>
    <row r="16" spans="2:30" s="8" customFormat="1" ht="20.100000000000001" customHeight="1" x14ac:dyDescent="0.2">
      <c r="B16" s="49"/>
      <c r="C16" s="111"/>
      <c r="D16" s="50"/>
      <c r="E16" s="51"/>
      <c r="F16" s="108"/>
      <c r="G16" s="52"/>
      <c r="H16" s="53"/>
      <c r="I16" s="53"/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str">
        <f t="shared" si="3"/>
        <v/>
      </c>
      <c r="U16" s="52"/>
      <c r="V16" s="51"/>
      <c r="W16" s="58" t="str">
        <f t="shared" si="7"/>
        <v/>
      </c>
      <c r="X16" s="30" t="str">
        <f>T5</f>
        <v>20.01.24</v>
      </c>
      <c r="Y16" s="1" t="b">
        <f t="shared" si="4"/>
        <v>0</v>
      </c>
      <c r="Z16" s="37">
        <f t="shared" si="5"/>
        <v>0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str">
        <f t="shared" si="8"/>
        <v/>
      </c>
    </row>
    <row r="17" spans="2:30" s="8" customFormat="1" ht="20.100000000000001" customHeight="1" x14ac:dyDescent="0.2">
      <c r="B17" s="49"/>
      <c r="C17" s="111"/>
      <c r="D17" s="50"/>
      <c r="E17" s="51"/>
      <c r="F17" s="108"/>
      <c r="G17" s="52"/>
      <c r="H17" s="53"/>
      <c r="I17" s="53"/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str">
        <f t="shared" si="3"/>
        <v/>
      </c>
      <c r="U17" s="52"/>
      <c r="V17" s="51"/>
      <c r="W17" s="58" t="str">
        <f t="shared" si="7"/>
        <v/>
      </c>
      <c r="X17" s="30" t="str">
        <f>T5</f>
        <v>20.01.24</v>
      </c>
      <c r="Y17" s="1" t="b">
        <f t="shared" si="4"/>
        <v>0</v>
      </c>
      <c r="Z17" s="37">
        <f t="shared" si="5"/>
        <v>0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str">
        <f t="shared" si="8"/>
        <v/>
      </c>
    </row>
    <row r="18" spans="2:30" s="8" customFormat="1" ht="20.100000000000001" customHeight="1" x14ac:dyDescent="0.2">
      <c r="B18" s="49"/>
      <c r="C18" s="111"/>
      <c r="D18" s="50"/>
      <c r="E18" s="51"/>
      <c r="F18" s="108"/>
      <c r="G18" s="52"/>
      <c r="H18" s="53"/>
      <c r="I18" s="53"/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20.01.24</v>
      </c>
      <c r="Y18" s="1" t="b">
        <f t="shared" si="4"/>
        <v>0</v>
      </c>
      <c r="Z18" s="37">
        <f t="shared" si="5"/>
        <v>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8"/>
        <v/>
      </c>
    </row>
    <row r="19" spans="2:30" s="8" customFormat="1" ht="20.100000000000001" customHeight="1" x14ac:dyDescent="0.2">
      <c r="B19" s="49"/>
      <c r="C19" s="111"/>
      <c r="D19" s="50"/>
      <c r="E19" s="51"/>
      <c r="F19" s="108"/>
      <c r="G19" s="52"/>
      <c r="H19" s="53"/>
      <c r="I19" s="53"/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str">
        <f t="shared" si="3"/>
        <v/>
      </c>
      <c r="U19" s="52"/>
      <c r="V19" s="51"/>
      <c r="W19" s="58" t="str">
        <f t="shared" si="7"/>
        <v/>
      </c>
      <c r="X19" s="30" t="str">
        <f>T5</f>
        <v>20.01.24</v>
      </c>
      <c r="Y19" s="1" t="b">
        <f t="shared" si="4"/>
        <v>0</v>
      </c>
      <c r="Z19" s="37">
        <f t="shared" si="5"/>
        <v>0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str">
        <f t="shared" si="8"/>
        <v/>
      </c>
    </row>
    <row r="20" spans="2:30" s="8" customFormat="1" ht="20.100000000000001" customHeight="1" x14ac:dyDescent="0.2">
      <c r="B20" s="49"/>
      <c r="C20" s="111"/>
      <c r="D20" s="50"/>
      <c r="E20" s="51"/>
      <c r="F20" s="108"/>
      <c r="G20" s="52"/>
      <c r="H20" s="53"/>
      <c r="I20" s="53"/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20.01.24</v>
      </c>
      <c r="Y20" s="1" t="b">
        <f t="shared" si="4"/>
        <v>0</v>
      </c>
      <c r="Z20" s="37">
        <f t="shared" si="5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.100000000000001" customHeight="1" x14ac:dyDescent="0.2">
      <c r="B21" s="49"/>
      <c r="C21" s="111"/>
      <c r="D21" s="50"/>
      <c r="E21" s="51"/>
      <c r="F21" s="108"/>
      <c r="G21" s="52"/>
      <c r="H21" s="53"/>
      <c r="I21" s="53"/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 t="str">
        <f>T5</f>
        <v>20.01.24</v>
      </c>
      <c r="Y21" s="1" t="b">
        <f t="shared" si="4"/>
        <v>0</v>
      </c>
      <c r="Z21" s="37">
        <f t="shared" si="5"/>
        <v>0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8"/>
        <v/>
      </c>
    </row>
    <row r="22" spans="2:30" s="8" customFormat="1" ht="20.100000000000001" customHeight="1" x14ac:dyDescent="0.2">
      <c r="B22" s="49"/>
      <c r="C22" s="111"/>
      <c r="D22" s="50"/>
      <c r="E22" s="51"/>
      <c r="F22" s="108"/>
      <c r="G22" s="52"/>
      <c r="H22" s="53"/>
      <c r="I22" s="53"/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20.01.24</v>
      </c>
      <c r="Y22" s="1" t="b">
        <f t="shared" si="4"/>
        <v>0</v>
      </c>
      <c r="Z22" s="37">
        <f t="shared" si="5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.100000000000001" customHeight="1" x14ac:dyDescent="0.2">
      <c r="B23" s="49"/>
      <c r="C23" s="111"/>
      <c r="D23" s="50"/>
      <c r="E23" s="51"/>
      <c r="F23" s="108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20.01.24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.100000000000001" customHeight="1" x14ac:dyDescent="0.2">
      <c r="B24" s="59"/>
      <c r="C24" s="112"/>
      <c r="D24" s="60"/>
      <c r="E24" s="61"/>
      <c r="F24" s="109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20.01.24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8.95" customHeight="1" x14ac:dyDescent="0.2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2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.1" customHeight="1" x14ac:dyDescent="0.25">
      <c r="B27" s="124" t="s">
        <v>41</v>
      </c>
      <c r="C27" s="124"/>
      <c r="D27" s="100" t="s">
        <v>40</v>
      </c>
      <c r="E27" s="124" t="s">
        <v>6</v>
      </c>
      <c r="F27" s="124"/>
      <c r="G27" s="124"/>
      <c r="H27" s="100" t="s">
        <v>51</v>
      </c>
      <c r="I27" s="24"/>
      <c r="J27" s="124" t="s">
        <v>41</v>
      </c>
      <c r="K27" s="124"/>
      <c r="L27" s="124"/>
      <c r="M27" s="104" t="s">
        <v>40</v>
      </c>
      <c r="N27" s="140" t="s">
        <v>6</v>
      </c>
      <c r="O27" s="140"/>
      <c r="P27" s="140"/>
      <c r="Q27" s="140"/>
      <c r="R27" s="140" t="s">
        <v>51</v>
      </c>
      <c r="S27" s="140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.100000000000001" customHeight="1" x14ac:dyDescent="0.25">
      <c r="B28" s="133" t="s">
        <v>48</v>
      </c>
      <c r="C28" s="125"/>
      <c r="D28" s="98"/>
      <c r="E28" s="125"/>
      <c r="F28" s="125"/>
      <c r="G28" s="125"/>
      <c r="H28" s="99"/>
      <c r="I28" s="4"/>
      <c r="J28" s="133" t="s">
        <v>43</v>
      </c>
      <c r="K28" s="125"/>
      <c r="L28" s="125"/>
      <c r="M28" s="101"/>
      <c r="N28" s="114"/>
      <c r="O28" s="114"/>
      <c r="P28" s="114"/>
      <c r="Q28" s="114"/>
      <c r="R28" s="114"/>
      <c r="S28" s="115"/>
      <c r="AA28" s="1"/>
      <c r="AC28" s="39"/>
      <c r="AD28" s="39"/>
    </row>
    <row r="29" spans="2:30" s="5" customFormat="1" ht="21" customHeight="1" x14ac:dyDescent="0.25">
      <c r="B29" s="132" t="s">
        <v>44</v>
      </c>
      <c r="C29" s="119"/>
      <c r="D29" s="78"/>
      <c r="E29" s="119"/>
      <c r="F29" s="119"/>
      <c r="G29" s="119"/>
      <c r="H29" s="79"/>
      <c r="I29" s="4"/>
      <c r="J29" s="132" t="s">
        <v>46</v>
      </c>
      <c r="K29" s="119"/>
      <c r="L29" s="119"/>
      <c r="M29" s="102"/>
      <c r="N29" s="116"/>
      <c r="O29" s="116"/>
      <c r="P29" s="116"/>
      <c r="Q29" s="116"/>
      <c r="R29" s="116"/>
      <c r="S29" s="117"/>
      <c r="AC29" s="39"/>
      <c r="AD29" s="39"/>
    </row>
    <row r="30" spans="2:30" s="5" customFormat="1" ht="18.95" customHeight="1" x14ac:dyDescent="0.25">
      <c r="B30" s="132" t="s">
        <v>44</v>
      </c>
      <c r="C30" s="119"/>
      <c r="D30" s="78"/>
      <c r="E30" s="119"/>
      <c r="F30" s="119"/>
      <c r="G30" s="119"/>
      <c r="H30" s="79"/>
      <c r="I30" s="4"/>
      <c r="J30" s="132" t="s">
        <v>45</v>
      </c>
      <c r="K30" s="119"/>
      <c r="L30" s="119"/>
      <c r="M30" s="102"/>
      <c r="N30" s="116"/>
      <c r="O30" s="116"/>
      <c r="P30" s="116"/>
      <c r="Q30" s="116"/>
      <c r="R30" s="116"/>
      <c r="S30" s="117"/>
      <c r="AC30" s="39"/>
      <c r="AD30" s="39"/>
    </row>
    <row r="31" spans="2:30" s="5" customFormat="1" ht="21" customHeight="1" x14ac:dyDescent="0.25">
      <c r="B31" s="132" t="s">
        <v>44</v>
      </c>
      <c r="C31" s="119"/>
      <c r="D31" s="78"/>
      <c r="E31" s="119"/>
      <c r="F31" s="119"/>
      <c r="G31" s="119"/>
      <c r="H31" s="79"/>
      <c r="I31" s="4"/>
      <c r="J31" s="132" t="s">
        <v>42</v>
      </c>
      <c r="K31" s="119"/>
      <c r="L31" s="119"/>
      <c r="M31" s="102"/>
      <c r="N31" s="116"/>
      <c r="O31" s="116"/>
      <c r="P31" s="116"/>
      <c r="Q31" s="116"/>
      <c r="R31" s="116"/>
      <c r="S31" s="117"/>
      <c r="Y31" s="5" t="s">
        <v>18</v>
      </c>
      <c r="AC31" s="39"/>
      <c r="AD31" s="39"/>
    </row>
    <row r="32" spans="2:30" s="5" customFormat="1" ht="20.100000000000001" customHeight="1" x14ac:dyDescent="0.25">
      <c r="B32" s="132" t="s">
        <v>44</v>
      </c>
      <c r="C32" s="119"/>
      <c r="D32" s="78"/>
      <c r="E32" s="119"/>
      <c r="F32" s="119"/>
      <c r="G32" s="119"/>
      <c r="H32" s="79"/>
      <c r="I32" s="4"/>
      <c r="J32" s="132" t="s">
        <v>42</v>
      </c>
      <c r="K32" s="119"/>
      <c r="L32" s="119"/>
      <c r="M32" s="102"/>
      <c r="N32" s="116"/>
      <c r="O32" s="116"/>
      <c r="P32" s="116"/>
      <c r="Q32" s="116"/>
      <c r="R32" s="116"/>
      <c r="S32" s="117"/>
      <c r="AC32" s="39"/>
      <c r="AD32" s="39"/>
    </row>
    <row r="33" spans="2:22" ht="18.95" customHeight="1" x14ac:dyDescent="0.2">
      <c r="B33" s="132" t="s">
        <v>44</v>
      </c>
      <c r="C33" s="119"/>
      <c r="D33" s="78"/>
      <c r="E33" s="119"/>
      <c r="F33" s="119"/>
      <c r="G33" s="119"/>
      <c r="H33" s="79"/>
      <c r="I33" s="3"/>
      <c r="J33" s="132" t="s">
        <v>42</v>
      </c>
      <c r="K33" s="119"/>
      <c r="L33" s="119"/>
      <c r="M33" s="102"/>
      <c r="N33" s="116"/>
      <c r="O33" s="116"/>
      <c r="P33" s="116"/>
      <c r="Q33" s="116"/>
      <c r="R33" s="116"/>
      <c r="S33" s="117"/>
      <c r="T33" s="3"/>
      <c r="U33" s="3"/>
      <c r="V33" s="3"/>
    </row>
    <row r="34" spans="2:22" ht="20.100000000000001" customHeight="1" x14ac:dyDescent="0.2">
      <c r="B34" s="132" t="s">
        <v>47</v>
      </c>
      <c r="C34" s="119"/>
      <c r="D34" s="78"/>
      <c r="E34" s="119"/>
      <c r="F34" s="119"/>
      <c r="G34" s="119"/>
      <c r="H34" s="79"/>
      <c r="I34" s="3"/>
      <c r="J34" s="132" t="s">
        <v>42</v>
      </c>
      <c r="K34" s="119"/>
      <c r="L34" s="119"/>
      <c r="M34" s="102"/>
      <c r="N34" s="116"/>
      <c r="O34" s="116"/>
      <c r="P34" s="116"/>
      <c r="Q34" s="116"/>
      <c r="R34" s="116"/>
      <c r="S34" s="117"/>
      <c r="T34" s="3"/>
      <c r="U34" s="3"/>
      <c r="V34" s="3"/>
    </row>
    <row r="35" spans="2:22" ht="20.100000000000001" customHeight="1" x14ac:dyDescent="0.2">
      <c r="B35" s="126"/>
      <c r="C35" s="120"/>
      <c r="D35" s="80"/>
      <c r="E35" s="120"/>
      <c r="F35" s="120"/>
      <c r="G35" s="120"/>
      <c r="H35" s="81"/>
      <c r="I35" s="3"/>
      <c r="J35" s="126" t="s">
        <v>42</v>
      </c>
      <c r="K35" s="120"/>
      <c r="L35" s="120"/>
      <c r="M35" s="103"/>
      <c r="N35" s="130"/>
      <c r="O35" s="130"/>
      <c r="P35" s="130"/>
      <c r="Q35" s="130"/>
      <c r="R35" s="130"/>
      <c r="S35" s="131"/>
      <c r="T35" s="3"/>
      <c r="U35" s="3"/>
      <c r="V35" s="3"/>
    </row>
    <row r="36" spans="2:22" ht="18.95" customHeight="1" x14ac:dyDescent="0.2">
      <c r="B36" s="141"/>
      <c r="C36" s="141"/>
      <c r="D36" s="118"/>
      <c r="E36" s="118"/>
      <c r="F36" s="118"/>
      <c r="G36" s="118"/>
      <c r="H36" s="118"/>
      <c r="I36" s="3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3"/>
      <c r="U36" s="3"/>
      <c r="V36" s="3"/>
    </row>
    <row r="37" spans="2:22" ht="18" customHeight="1" x14ac:dyDescent="0.2">
      <c r="B37" s="127" t="s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9"/>
      <c r="T37" s="3"/>
      <c r="U37" s="3"/>
      <c r="V37" s="3"/>
    </row>
    <row r="38" spans="2:22" ht="18" customHeight="1" x14ac:dyDescent="0.2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3"/>
      <c r="U38" s="3"/>
      <c r="V38" s="3"/>
    </row>
    <row r="39" spans="2:22" ht="15" x14ac:dyDescent="0.25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5" x14ac:dyDescent="0.25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2">
      <c r="E42" s="118"/>
      <c r="F42" s="118"/>
    </row>
  </sheetData>
  <mergeCells count="60">
    <mergeCell ref="B7:B8"/>
    <mergeCell ref="H1:R1"/>
    <mergeCell ref="H2:R2"/>
    <mergeCell ref="D5:H5"/>
    <mergeCell ref="J5:M5"/>
    <mergeCell ref="O5:R5"/>
    <mergeCell ref="B28:C28"/>
    <mergeCell ref="E28:G28"/>
    <mergeCell ref="J28:L28"/>
    <mergeCell ref="N28:Q28"/>
    <mergeCell ref="R28:S28"/>
    <mergeCell ref="B27:C27"/>
    <mergeCell ref="E27:G27"/>
    <mergeCell ref="J27:L27"/>
    <mergeCell ref="N27:Q27"/>
    <mergeCell ref="R27:S27"/>
    <mergeCell ref="B30:C30"/>
    <mergeCell ref="E30:G30"/>
    <mergeCell ref="J30:L30"/>
    <mergeCell ref="N30:Q30"/>
    <mergeCell ref="R30:S30"/>
    <mergeCell ref="B29:C29"/>
    <mergeCell ref="E29:G29"/>
    <mergeCell ref="J29:L29"/>
    <mergeCell ref="N29:Q29"/>
    <mergeCell ref="R29:S29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</mergeCells>
  <conditionalFormatting sqref="J9:O9">
    <cfRule type="cellIs" dxfId="47" priority="7" stopIfTrue="1" operator="between">
      <formula>1</formula>
      <formula>300</formula>
    </cfRule>
    <cfRule type="cellIs" dxfId="46" priority="8" stopIfTrue="1" operator="lessThanOrEqual">
      <formula>0</formula>
    </cfRule>
  </conditionalFormatting>
  <conditionalFormatting sqref="J10:O12">
    <cfRule type="cellIs" dxfId="45" priority="3" stopIfTrue="1" operator="between">
      <formula>1</formula>
      <formula>300</formula>
    </cfRule>
    <cfRule type="cellIs" dxfId="44" priority="4" stopIfTrue="1" operator="lessThanOrEqual">
      <formula>0</formula>
    </cfRule>
  </conditionalFormatting>
  <conditionalFormatting sqref="J13:O24">
    <cfRule type="cellIs" dxfId="43" priority="5" stopIfTrue="1" operator="between">
      <formula>1</formula>
      <formula>300</formula>
    </cfRule>
    <cfRule type="cellIs" dxfId="42" priority="6" stopIfTrue="1" operator="lessThanOrEqual">
      <formula>0</formula>
    </cfRule>
  </conditionalFormatting>
  <conditionalFormatting sqref="K12">
    <cfRule type="cellIs" dxfId="41" priority="1" stopIfTrue="1" operator="between">
      <formula>1</formula>
      <formula>300</formula>
    </cfRule>
    <cfRule type="cellIs" dxfId="40" priority="2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C9:C24" xr:uid="{7B3CAFCC-B7AE-472B-814D-3EB620CB4B1F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:E24" xr:uid="{6E4ADB8E-3212-4490-B31F-55BE828088BB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66FE0496-BCB8-404D-9209-3B73E5BD4865}">
      <formula1>"Dommer,Stevnets leder,Jury,Sekretær,Speaker,Teknisk kontrollør, Chief Marshall,Tidtaker"</formula1>
    </dataValidation>
    <dataValidation type="list" allowBlank="1" showInputMessage="1" showErrorMessage="1" sqref="D5:H5" xr:uid="{592B1C68-1A6B-4E9D-8111-EFD1B3937522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272C-CB56-4648-AE61-B119A54B7FC2}">
  <sheetPr>
    <pageSetUpPr autoPageBreaks="0" fitToPage="1"/>
  </sheetPr>
  <dimension ref="B1:AD42"/>
  <sheetViews>
    <sheetView showGridLines="0" showZeros="0" showOutlineSymbols="0" topLeftCell="A3" zoomScaleNormal="100" zoomScaleSheetLayoutView="75" zoomScalePageLayoutView="120" workbookViewId="0">
      <selection activeCell="H21" sqref="H21"/>
    </sheetView>
  </sheetViews>
  <sheetFormatPr baseColWidth="10" defaultColWidth="9.140625" defaultRowHeight="12.75" x14ac:dyDescent="0.2"/>
  <cols>
    <col min="1" max="1" width="9.140625" style="3"/>
    <col min="2" max="2" width="10.140625" style="3" bestFit="1" customWidth="1"/>
    <col min="3" max="3" width="6.42578125" style="1" customWidth="1"/>
    <col min="4" max="4" width="8.5703125" style="1" customWidth="1"/>
    <col min="5" max="5" width="6.42578125" style="19" customWidth="1"/>
    <col min="6" max="6" width="12" style="1" customWidth="1"/>
    <col min="7" max="7" width="3.85546875" style="1" customWidth="1"/>
    <col min="8" max="8" width="27.5703125" style="4" customWidth="1"/>
    <col min="9" max="9" width="20.42578125" style="4" customWidth="1"/>
    <col min="10" max="10" width="7.140625" style="1" customWidth="1"/>
    <col min="11" max="11" width="7.140625" style="21" customWidth="1"/>
    <col min="12" max="12" width="7.140625" style="1" customWidth="1"/>
    <col min="13" max="13" width="8.85546875" style="1" customWidth="1"/>
    <col min="14" max="15" width="7.140625" style="1" customWidth="1"/>
    <col min="16" max="18" width="7.5703125" style="1" customWidth="1"/>
    <col min="19" max="19" width="10.5703125" style="20" customWidth="1"/>
    <col min="20" max="20" width="14" style="20" customWidth="1"/>
    <col min="21" max="21" width="7" style="20" customWidth="1"/>
    <col min="22" max="22" width="5.5703125" style="20" customWidth="1"/>
    <col min="23" max="23" width="14.140625" style="3" customWidth="1"/>
    <col min="24" max="26" width="9.140625" style="3" hidden="1" customWidth="1"/>
    <col min="27" max="27" width="7.85546875" style="3" hidden="1" customWidth="1"/>
    <col min="28" max="28" width="9.140625" style="3" hidden="1" customWidth="1"/>
    <col min="29" max="30" width="9.140625" style="2" hidden="1" customWidth="1"/>
    <col min="31" max="16384" width="9.140625" style="3"/>
  </cols>
  <sheetData>
    <row r="1" spans="2:30" ht="53.25" customHeight="1" x14ac:dyDescent="0.8">
      <c r="H1" s="134" t="s">
        <v>49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2:30" ht="24.75" customHeight="1" x14ac:dyDescent="0.5">
      <c r="H2" s="139" t="s">
        <v>28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2:30" x14ac:dyDescent="0.2">
      <c r="D3" s="32" t="s">
        <v>52</v>
      </c>
    </row>
    <row r="4" spans="2:30" ht="12" customHeight="1" x14ac:dyDescent="0.2"/>
    <row r="5" spans="2:30" s="5" customFormat="1" ht="15.75" x14ac:dyDescent="0.25">
      <c r="C5" s="27" t="s">
        <v>23</v>
      </c>
      <c r="D5" s="138" t="s">
        <v>244</v>
      </c>
      <c r="E5" s="138"/>
      <c r="F5" s="138"/>
      <c r="G5" s="138"/>
      <c r="H5" s="138"/>
      <c r="I5" s="27" t="s">
        <v>0</v>
      </c>
      <c r="J5" s="138" t="s">
        <v>78</v>
      </c>
      <c r="K5" s="138"/>
      <c r="L5" s="138"/>
      <c r="M5" s="138"/>
      <c r="N5" s="27" t="s">
        <v>1</v>
      </c>
      <c r="O5" s="137" t="s">
        <v>245</v>
      </c>
      <c r="P5" s="137"/>
      <c r="Q5" s="137"/>
      <c r="R5" s="137"/>
      <c r="S5" s="27" t="s">
        <v>2</v>
      </c>
      <c r="T5" s="105" t="s">
        <v>246</v>
      </c>
      <c r="U5" s="28" t="s">
        <v>20</v>
      </c>
      <c r="V5" s="29">
        <v>2</v>
      </c>
      <c r="AC5" s="39"/>
      <c r="AD5" s="39"/>
    </row>
    <row r="6" spans="2:30" x14ac:dyDescent="0.2">
      <c r="AB6" s="42" t="s">
        <v>34</v>
      </c>
      <c r="AC6" s="42" t="s">
        <v>34</v>
      </c>
      <c r="AD6" s="42" t="s">
        <v>34</v>
      </c>
    </row>
    <row r="7" spans="2:30" s="1" customFormat="1" x14ac:dyDescent="0.2">
      <c r="B7" s="135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2">
      <c r="B8" s="136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.100000000000001" customHeight="1" x14ac:dyDescent="0.2">
      <c r="B9" s="68"/>
      <c r="C9" s="110" t="s">
        <v>90</v>
      </c>
      <c r="D9" s="82"/>
      <c r="E9" s="83" t="s">
        <v>89</v>
      </c>
      <c r="F9" s="106" t="s">
        <v>203</v>
      </c>
      <c r="G9" s="84"/>
      <c r="H9" s="85" t="s">
        <v>86</v>
      </c>
      <c r="I9" s="85" t="s">
        <v>78</v>
      </c>
      <c r="J9" s="86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e">
        <f t="shared" ref="T9:T24" si="3">IF(AA9=1,S9*AD9,"")</f>
        <v>#VALUE!</v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20.01.24</v>
      </c>
      <c r="Y9" s="1" t="str">
        <f t="shared" ref="Y9:Y24" si="4">IF(ISNUMBER(FIND("M",E9)),"m",IF(ISNUMBER(FIND("K",E9)),"k"))</f>
        <v>k</v>
      </c>
      <c r="Z9" s="37">
        <f t="shared" ref="Z9:Z24" si="5">IF(OR(F9="",X9=""),0,(YEAR(X9)-YEAR(F9)))</f>
        <v>37</v>
      </c>
      <c r="AA9" s="38">
        <f>IF(Z9&gt;34,1,0)</f>
        <v>1</v>
      </c>
      <c r="AB9" s="8">
        <f>IF(AA9=1,LOOKUP(Z9,'Meltzer-Faber'!A3:A63,'Meltzer-Faber'!B3:B63))</f>
        <v>1.0960000000000001</v>
      </c>
      <c r="AC9" s="40">
        <f>IF(AA9=1,LOOKUP(Z9,'Meltzer-Faber'!A3:A63,'Meltzer-Faber'!C3:C63))</f>
        <v>1.097</v>
      </c>
      <c r="AD9" s="40">
        <f>IF(Y9="m",AB9,IF(Y9="k",AC9,""))</f>
        <v>1.097</v>
      </c>
    </row>
    <row r="10" spans="2:30" s="8" customFormat="1" ht="20.100000000000001" customHeight="1" x14ac:dyDescent="0.2">
      <c r="B10" s="49"/>
      <c r="C10" s="111" t="s">
        <v>90</v>
      </c>
      <c r="D10" s="91"/>
      <c r="E10" s="51" t="s">
        <v>89</v>
      </c>
      <c r="F10" s="107" t="s">
        <v>235</v>
      </c>
      <c r="G10" s="92"/>
      <c r="H10" s="93" t="s">
        <v>87</v>
      </c>
      <c r="I10" s="93" t="s">
        <v>88</v>
      </c>
      <c r="J10" s="9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e">
        <f>IF(AA10=1,S10*AD10,"")</f>
        <v>#VALUE!</v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20.01.24</v>
      </c>
      <c r="Y10" s="1" t="str">
        <f t="shared" si="4"/>
        <v>k</v>
      </c>
      <c r="Z10" s="37">
        <f t="shared" si="5"/>
        <v>38</v>
      </c>
      <c r="AA10" s="44">
        <f>IF(Z10&gt;34,1,0)</f>
        <v>1</v>
      </c>
      <c r="AB10" s="8">
        <f>IF(AA10=1,LOOKUP(Z10,'Meltzer-Faber'!A3:A63,'Meltzer-Faber'!B3:B63))</f>
        <v>1.109</v>
      </c>
      <c r="AC10" s="40">
        <f>IF(AA10=1,LOOKUP(Z10,'Meltzer-Faber'!A3:A63,'Meltzer-Faber'!C3:C63))</f>
        <v>1.1100000000000001</v>
      </c>
      <c r="AD10" s="40">
        <f t="shared" ref="AD10:AD24" si="8">IF(Y10="m",AB10,IF(Y10="k",AC10,""))</f>
        <v>1.1100000000000001</v>
      </c>
    </row>
    <row r="11" spans="2:30" s="8" customFormat="1" ht="20.100000000000001" customHeight="1" x14ac:dyDescent="0.2">
      <c r="B11" s="49"/>
      <c r="C11" s="111" t="s">
        <v>92</v>
      </c>
      <c r="D11" s="91"/>
      <c r="E11" s="51" t="s">
        <v>89</v>
      </c>
      <c r="F11" s="107" t="s">
        <v>238</v>
      </c>
      <c r="G11" s="92"/>
      <c r="H11" s="93" t="s">
        <v>91</v>
      </c>
      <c r="I11" s="93" t="s">
        <v>64</v>
      </c>
      <c r="J11" s="9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e">
        <f>IF(AA11=1,S11*AD11,"")</f>
        <v>#VALUE!</v>
      </c>
      <c r="U11" s="52"/>
      <c r="V11" s="51"/>
      <c r="W11" s="58" t="str">
        <f t="shared" si="7"/>
        <v/>
      </c>
      <c r="X11" s="30" t="str">
        <f>T5</f>
        <v>20.01.24</v>
      </c>
      <c r="Y11" s="1" t="str">
        <f t="shared" si="4"/>
        <v>k</v>
      </c>
      <c r="Z11" s="37">
        <f t="shared" si="5"/>
        <v>39</v>
      </c>
      <c r="AA11" s="38">
        <f t="shared" ref="AA11:AA24" si="9">IF(Z11&gt;34,1,0)</f>
        <v>1</v>
      </c>
      <c r="AB11" s="8">
        <f>IF(AA11=1,LOOKUP(Z11,'Meltzer-Faber'!A3:A63,'Meltzer-Faber'!B3:B63))</f>
        <v>1.1220000000000001</v>
      </c>
      <c r="AC11" s="40">
        <f>IF(AA11=1,LOOKUP(Z11,'Meltzer-Faber'!A3:A63,'Meltzer-Faber'!C3:C63))</f>
        <v>1.1240000000000001</v>
      </c>
      <c r="AD11" s="40">
        <f t="shared" si="8"/>
        <v>1.1240000000000001</v>
      </c>
    </row>
    <row r="12" spans="2:30" s="8" customFormat="1" ht="20.100000000000001" customHeight="1" x14ac:dyDescent="0.2">
      <c r="B12" s="49"/>
      <c r="C12" s="111" t="s">
        <v>92</v>
      </c>
      <c r="D12" s="91"/>
      <c r="E12" s="51" t="s">
        <v>89</v>
      </c>
      <c r="F12" s="107" t="s">
        <v>221</v>
      </c>
      <c r="G12" s="92"/>
      <c r="H12" s="93" t="s">
        <v>93</v>
      </c>
      <c r="I12" s="93" t="s">
        <v>54</v>
      </c>
      <c r="J12" s="9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e">
        <f>IF(AA12=1,S12*AD12,"")</f>
        <v>#VALUE!</v>
      </c>
      <c r="U12" s="52"/>
      <c r="V12" s="51" t="s">
        <v>18</v>
      </c>
      <c r="W12" s="58" t="str">
        <f t="shared" si="7"/>
        <v/>
      </c>
      <c r="X12" s="30" t="str">
        <f>T5</f>
        <v>20.01.24</v>
      </c>
      <c r="Y12" s="1" t="str">
        <f t="shared" si="4"/>
        <v>k</v>
      </c>
      <c r="Z12" s="37">
        <f t="shared" si="5"/>
        <v>38</v>
      </c>
      <c r="AA12" s="38">
        <f t="shared" si="9"/>
        <v>1</v>
      </c>
      <c r="AB12" s="8">
        <f>IF(AA12=1,LOOKUP(Z12,'Meltzer-Faber'!A3:A63,'Meltzer-Faber'!B3:B63))</f>
        <v>1.109</v>
      </c>
      <c r="AC12" s="40">
        <f>IF(AA12=1,LOOKUP(Z12,'Meltzer-Faber'!A3:A63,'Meltzer-Faber'!C3:C63))</f>
        <v>1.1100000000000001</v>
      </c>
      <c r="AD12" s="40">
        <f t="shared" si="8"/>
        <v>1.1100000000000001</v>
      </c>
    </row>
    <row r="13" spans="2:30" s="8" customFormat="1" ht="20.100000000000001" customHeight="1" x14ac:dyDescent="0.2">
      <c r="B13" s="49"/>
      <c r="C13" s="111" t="s">
        <v>96</v>
      </c>
      <c r="D13" s="50"/>
      <c r="E13" s="51" t="s">
        <v>89</v>
      </c>
      <c r="F13" s="108" t="s">
        <v>241</v>
      </c>
      <c r="G13" s="52"/>
      <c r="H13" s="53" t="s">
        <v>94</v>
      </c>
      <c r="I13" s="53" t="s">
        <v>78</v>
      </c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e">
        <f t="shared" si="3"/>
        <v>#VALUE!</v>
      </c>
      <c r="U13" s="52"/>
      <c r="V13" s="51" t="s">
        <v>18</v>
      </c>
      <c r="W13" s="58" t="str">
        <f t="shared" si="7"/>
        <v/>
      </c>
      <c r="X13" s="30" t="str">
        <f>T5</f>
        <v>20.01.24</v>
      </c>
      <c r="Y13" s="1" t="str">
        <f t="shared" si="4"/>
        <v>k</v>
      </c>
      <c r="Z13" s="37">
        <f t="shared" si="5"/>
        <v>37</v>
      </c>
      <c r="AA13" s="38">
        <f t="shared" si="9"/>
        <v>1</v>
      </c>
      <c r="AB13" s="8">
        <f>IF(AA13=1,LOOKUP(Z13,'Meltzer-Faber'!A3:A63,'Meltzer-Faber'!B3:B63))</f>
        <v>1.0960000000000001</v>
      </c>
      <c r="AC13" s="40">
        <f>IF(AA13=1,LOOKUP(Z13,'Meltzer-Faber'!A3:A63,'Meltzer-Faber'!C3:C63))</f>
        <v>1.097</v>
      </c>
      <c r="AD13" s="40">
        <f t="shared" si="8"/>
        <v>1.097</v>
      </c>
    </row>
    <row r="14" spans="2:30" s="8" customFormat="1" ht="20.100000000000001" customHeight="1" x14ac:dyDescent="0.2">
      <c r="B14" s="49"/>
      <c r="C14" s="111" t="s">
        <v>96</v>
      </c>
      <c r="D14" s="50"/>
      <c r="E14" s="51" t="s">
        <v>89</v>
      </c>
      <c r="F14" s="108" t="s">
        <v>272</v>
      </c>
      <c r="G14" s="52"/>
      <c r="H14" s="53" t="s">
        <v>273</v>
      </c>
      <c r="I14" s="53" t="s">
        <v>54</v>
      </c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e">
        <f t="shared" si="3"/>
        <v>#VALUE!</v>
      </c>
      <c r="U14" s="52"/>
      <c r="V14" s="51" t="s">
        <v>18</v>
      </c>
      <c r="W14" s="58" t="str">
        <f t="shared" si="7"/>
        <v/>
      </c>
      <c r="X14" s="30" t="str">
        <f>T5</f>
        <v>20.01.24</v>
      </c>
      <c r="Y14" s="1" t="str">
        <f t="shared" si="4"/>
        <v>k</v>
      </c>
      <c r="Z14" s="37">
        <f t="shared" si="5"/>
        <v>35</v>
      </c>
      <c r="AA14" s="38">
        <f t="shared" si="9"/>
        <v>1</v>
      </c>
      <c r="AB14" s="8">
        <f>IF(AA14=1,LOOKUP(Z14,'Meltzer-Faber'!A3:A63,'Meltzer-Faber'!B3:B63))</f>
        <v>1.0720000000000001</v>
      </c>
      <c r="AC14" s="40">
        <f>IF(AA14=1,LOOKUP(Z14,'Meltzer-Faber'!A3:A63,'Meltzer-Faber'!C3:C63))</f>
        <v>1.0720000000000001</v>
      </c>
      <c r="AD14" s="40">
        <f t="shared" si="8"/>
        <v>1.0720000000000001</v>
      </c>
    </row>
    <row r="15" spans="2:30" s="8" customFormat="1" ht="20.100000000000001" customHeight="1" x14ac:dyDescent="0.2">
      <c r="B15" s="49"/>
      <c r="C15" s="111" t="s">
        <v>149</v>
      </c>
      <c r="D15" s="50"/>
      <c r="E15" s="51" t="s">
        <v>89</v>
      </c>
      <c r="F15" s="108" t="s">
        <v>222</v>
      </c>
      <c r="G15" s="52"/>
      <c r="H15" s="53" t="s">
        <v>97</v>
      </c>
      <c r="I15" s="53" t="s">
        <v>54</v>
      </c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e">
        <f t="shared" si="3"/>
        <v>#VALUE!</v>
      </c>
      <c r="U15" s="52"/>
      <c r="V15" s="51"/>
      <c r="W15" s="58" t="str">
        <f t="shared" si="7"/>
        <v/>
      </c>
      <c r="X15" s="30" t="str">
        <f>T5</f>
        <v>20.01.24</v>
      </c>
      <c r="Y15" s="1" t="str">
        <f t="shared" si="4"/>
        <v>k</v>
      </c>
      <c r="Z15" s="37">
        <f t="shared" si="5"/>
        <v>38</v>
      </c>
      <c r="AA15" s="38">
        <f t="shared" si="9"/>
        <v>1</v>
      </c>
      <c r="AB15" s="8">
        <f>IF(AA15=1,LOOKUP(Z15,'Meltzer-Faber'!A3:A63,'Meltzer-Faber'!B3:B63))</f>
        <v>1.109</v>
      </c>
      <c r="AC15" s="40">
        <f>IF(AA15=1,LOOKUP(Z15,'Meltzer-Faber'!A3:A63,'Meltzer-Faber'!C3:C63))</f>
        <v>1.1100000000000001</v>
      </c>
      <c r="AD15" s="40">
        <f t="shared" si="8"/>
        <v>1.1100000000000001</v>
      </c>
    </row>
    <row r="16" spans="2:30" s="8" customFormat="1" ht="20.100000000000001" customHeight="1" x14ac:dyDescent="0.2">
      <c r="B16" s="49"/>
      <c r="C16" s="111" t="s">
        <v>96</v>
      </c>
      <c r="D16" s="50"/>
      <c r="E16" s="51" t="s">
        <v>99</v>
      </c>
      <c r="F16" s="108" t="s">
        <v>202</v>
      </c>
      <c r="G16" s="52"/>
      <c r="H16" s="53" t="s">
        <v>100</v>
      </c>
      <c r="I16" s="53" t="s">
        <v>55</v>
      </c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e">
        <f t="shared" si="3"/>
        <v>#VALUE!</v>
      </c>
      <c r="U16" s="52"/>
      <c r="V16" s="51"/>
      <c r="W16" s="58" t="str">
        <f t="shared" si="7"/>
        <v/>
      </c>
      <c r="X16" s="30" t="str">
        <f>T5</f>
        <v>20.01.24</v>
      </c>
      <c r="Y16" s="1" t="str">
        <f t="shared" si="4"/>
        <v>k</v>
      </c>
      <c r="Z16" s="37">
        <f t="shared" si="5"/>
        <v>44</v>
      </c>
      <c r="AA16" s="38">
        <f t="shared" si="9"/>
        <v>1</v>
      </c>
      <c r="AB16" s="8">
        <f>IF(AA16=1,LOOKUP(Z16,'Meltzer-Faber'!A3:A63,'Meltzer-Faber'!B3:B63))</f>
        <v>1.1890000000000001</v>
      </c>
      <c r="AC16" s="40">
        <f>IF(AA16=1,LOOKUP(Z16,'Meltzer-Faber'!A3:A63,'Meltzer-Faber'!C3:C63))</f>
        <v>1.2050000000000001</v>
      </c>
      <c r="AD16" s="40">
        <f t="shared" si="8"/>
        <v>1.2050000000000001</v>
      </c>
    </row>
    <row r="17" spans="2:30" s="8" customFormat="1" ht="20.100000000000001" customHeight="1" x14ac:dyDescent="0.2">
      <c r="B17" s="49"/>
      <c r="C17" s="111" t="s">
        <v>98</v>
      </c>
      <c r="D17" s="50"/>
      <c r="E17" s="51" t="s">
        <v>99</v>
      </c>
      <c r="F17" s="108" t="s">
        <v>220</v>
      </c>
      <c r="G17" s="52"/>
      <c r="H17" s="53" t="s">
        <v>101</v>
      </c>
      <c r="I17" s="53" t="s">
        <v>54</v>
      </c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e">
        <f t="shared" si="3"/>
        <v>#VALUE!</v>
      </c>
      <c r="U17" s="52"/>
      <c r="V17" s="51"/>
      <c r="W17" s="58" t="str">
        <f t="shared" si="7"/>
        <v/>
      </c>
      <c r="X17" s="30" t="str">
        <f>T5</f>
        <v>20.01.24</v>
      </c>
      <c r="Y17" s="1" t="str">
        <f t="shared" si="4"/>
        <v>k</v>
      </c>
      <c r="Z17" s="37">
        <f t="shared" si="5"/>
        <v>42</v>
      </c>
      <c r="AA17" s="38">
        <f t="shared" si="9"/>
        <v>1</v>
      </c>
      <c r="AB17" s="8">
        <f>IF(AA17=1,LOOKUP(Z17,'Meltzer-Faber'!A3:A63,'Meltzer-Faber'!B3:B63))</f>
        <v>1.1619999999999999</v>
      </c>
      <c r="AC17" s="40">
        <f>IF(AA17=1,LOOKUP(Z17,'Meltzer-Faber'!A3:A63,'Meltzer-Faber'!C3:C63))</f>
        <v>1.17</v>
      </c>
      <c r="AD17" s="40">
        <f t="shared" si="8"/>
        <v>1.17</v>
      </c>
    </row>
    <row r="18" spans="2:30" s="8" customFormat="1" ht="20.100000000000001" customHeight="1" x14ac:dyDescent="0.2">
      <c r="B18" s="49"/>
      <c r="C18" s="111" t="s">
        <v>103</v>
      </c>
      <c r="D18" s="50"/>
      <c r="E18" s="51" t="s">
        <v>99</v>
      </c>
      <c r="F18" s="108" t="s">
        <v>207</v>
      </c>
      <c r="G18" s="52"/>
      <c r="H18" s="53" t="s">
        <v>102</v>
      </c>
      <c r="I18" s="53" t="s">
        <v>55</v>
      </c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e">
        <f t="shared" si="3"/>
        <v>#VALUE!</v>
      </c>
      <c r="U18" s="52"/>
      <c r="V18" s="51" t="s">
        <v>18</v>
      </c>
      <c r="W18" s="58" t="str">
        <f t="shared" si="7"/>
        <v/>
      </c>
      <c r="X18" s="30" t="str">
        <f>T5</f>
        <v>20.01.24</v>
      </c>
      <c r="Y18" s="1" t="str">
        <f t="shared" si="4"/>
        <v>k</v>
      </c>
      <c r="Z18" s="37">
        <f t="shared" si="5"/>
        <v>44</v>
      </c>
      <c r="AA18" s="38">
        <f t="shared" si="9"/>
        <v>1</v>
      </c>
      <c r="AB18" s="8">
        <f>IF(AA18=1,LOOKUP(Z18,'Meltzer-Faber'!A3:A63,'Meltzer-Faber'!B3:B63))</f>
        <v>1.1890000000000001</v>
      </c>
      <c r="AC18" s="40">
        <f>IF(AA18=1,LOOKUP(Z18,'Meltzer-Faber'!A3:A63,'Meltzer-Faber'!C3:C63))</f>
        <v>1.2050000000000001</v>
      </c>
      <c r="AD18" s="40">
        <f t="shared" si="8"/>
        <v>1.2050000000000001</v>
      </c>
    </row>
    <row r="19" spans="2:30" s="8" customFormat="1" ht="20.100000000000001" customHeight="1" x14ac:dyDescent="0.2">
      <c r="B19" s="49"/>
      <c r="C19" s="111" t="s">
        <v>98</v>
      </c>
      <c r="D19" s="50"/>
      <c r="E19" s="51" t="s">
        <v>105</v>
      </c>
      <c r="F19" s="108" t="s">
        <v>239</v>
      </c>
      <c r="G19" s="52"/>
      <c r="H19" s="53" t="s">
        <v>104</v>
      </c>
      <c r="I19" s="53" t="s">
        <v>64</v>
      </c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e">
        <f t="shared" si="3"/>
        <v>#VALUE!</v>
      </c>
      <c r="U19" s="52"/>
      <c r="V19" s="51"/>
      <c r="W19" s="58" t="str">
        <f t="shared" si="7"/>
        <v/>
      </c>
      <c r="X19" s="30" t="str">
        <f>T5</f>
        <v>20.01.24</v>
      </c>
      <c r="Y19" s="1" t="str">
        <f t="shared" si="4"/>
        <v>k</v>
      </c>
      <c r="Z19" s="37">
        <f t="shared" si="5"/>
        <v>47</v>
      </c>
      <c r="AA19" s="38">
        <f t="shared" si="9"/>
        <v>1</v>
      </c>
      <c r="AB19" s="8">
        <f>IF(AA19=1,LOOKUP(Z19,'Meltzer-Faber'!A3:A63,'Meltzer-Faber'!B3:B63))</f>
        <v>1.2330000000000001</v>
      </c>
      <c r="AC19" s="40">
        <f>IF(AA19=1,LOOKUP(Z19,'Meltzer-Faber'!A3:A63,'Meltzer-Faber'!C3:C63))</f>
        <v>1.2649999999999999</v>
      </c>
      <c r="AD19" s="40">
        <f t="shared" si="8"/>
        <v>1.2649999999999999</v>
      </c>
    </row>
    <row r="20" spans="2:30" s="8" customFormat="1" ht="20.100000000000001" customHeight="1" x14ac:dyDescent="0.2">
      <c r="B20" s="49"/>
      <c r="C20" s="111"/>
      <c r="D20" s="50"/>
      <c r="E20" s="51"/>
      <c r="F20" s="108"/>
      <c r="G20" s="52"/>
      <c r="H20" s="53"/>
      <c r="I20" s="53"/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20.01.24</v>
      </c>
      <c r="Y20" s="1" t="b">
        <f t="shared" si="4"/>
        <v>0</v>
      </c>
      <c r="Z20" s="37">
        <f t="shared" si="5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.100000000000001" customHeight="1" x14ac:dyDescent="0.2">
      <c r="B21" s="49"/>
      <c r="C21" s="111"/>
      <c r="D21" s="50"/>
      <c r="E21" s="51"/>
      <c r="F21" s="108"/>
      <c r="G21" s="52"/>
      <c r="H21" s="53"/>
      <c r="I21" s="53"/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 t="str">
        <f>T5</f>
        <v>20.01.24</v>
      </c>
      <c r="Y21" s="1" t="b">
        <f t="shared" si="4"/>
        <v>0</v>
      </c>
      <c r="Z21" s="37">
        <f t="shared" si="5"/>
        <v>0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8"/>
        <v/>
      </c>
    </row>
    <row r="22" spans="2:30" s="8" customFormat="1" ht="20.100000000000001" customHeight="1" x14ac:dyDescent="0.2">
      <c r="B22" s="49"/>
      <c r="C22" s="111"/>
      <c r="D22" s="50"/>
      <c r="E22" s="51"/>
      <c r="F22" s="108"/>
      <c r="G22" s="52"/>
      <c r="H22" s="53"/>
      <c r="I22" s="53"/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20.01.24</v>
      </c>
      <c r="Y22" s="1" t="b">
        <f t="shared" si="4"/>
        <v>0</v>
      </c>
      <c r="Z22" s="37">
        <f t="shared" si="5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.100000000000001" customHeight="1" x14ac:dyDescent="0.2">
      <c r="B23" s="49"/>
      <c r="C23" s="111"/>
      <c r="D23" s="50"/>
      <c r="E23" s="51"/>
      <c r="F23" s="108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20.01.24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.100000000000001" customHeight="1" x14ac:dyDescent="0.2">
      <c r="B24" s="59"/>
      <c r="C24" s="112"/>
      <c r="D24" s="60"/>
      <c r="E24" s="61"/>
      <c r="F24" s="109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20.01.24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8.95" customHeight="1" x14ac:dyDescent="0.2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2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.1" customHeight="1" x14ac:dyDescent="0.25">
      <c r="B27" s="124" t="s">
        <v>41</v>
      </c>
      <c r="C27" s="124"/>
      <c r="D27" s="100" t="s">
        <v>40</v>
      </c>
      <c r="E27" s="124" t="s">
        <v>6</v>
      </c>
      <c r="F27" s="124"/>
      <c r="G27" s="124"/>
      <c r="H27" s="100" t="s">
        <v>51</v>
      </c>
      <c r="I27" s="24"/>
      <c r="J27" s="124" t="s">
        <v>41</v>
      </c>
      <c r="K27" s="124"/>
      <c r="L27" s="124"/>
      <c r="M27" s="104" t="s">
        <v>40</v>
      </c>
      <c r="N27" s="140" t="s">
        <v>6</v>
      </c>
      <c r="O27" s="140"/>
      <c r="P27" s="140"/>
      <c r="Q27" s="140"/>
      <c r="R27" s="140" t="s">
        <v>51</v>
      </c>
      <c r="S27" s="140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.100000000000001" customHeight="1" x14ac:dyDescent="0.25">
      <c r="B28" s="133" t="s">
        <v>48</v>
      </c>
      <c r="C28" s="125"/>
      <c r="D28" s="98"/>
      <c r="E28" s="125"/>
      <c r="F28" s="125"/>
      <c r="G28" s="125"/>
      <c r="H28" s="99"/>
      <c r="I28" s="4"/>
      <c r="J28" s="133" t="s">
        <v>43</v>
      </c>
      <c r="K28" s="125"/>
      <c r="L28" s="125"/>
      <c r="M28" s="101"/>
      <c r="N28" s="114"/>
      <c r="O28" s="114"/>
      <c r="P28" s="114"/>
      <c r="Q28" s="114"/>
      <c r="R28" s="114"/>
      <c r="S28" s="115"/>
      <c r="AA28" s="1"/>
      <c r="AC28" s="39"/>
      <c r="AD28" s="39"/>
    </row>
    <row r="29" spans="2:30" s="5" customFormat="1" ht="21" customHeight="1" x14ac:dyDescent="0.25">
      <c r="B29" s="132" t="s">
        <v>44</v>
      </c>
      <c r="C29" s="119"/>
      <c r="D29" s="78"/>
      <c r="E29" s="119"/>
      <c r="F29" s="119"/>
      <c r="G29" s="119"/>
      <c r="H29" s="79"/>
      <c r="I29" s="4"/>
      <c r="J29" s="132" t="s">
        <v>46</v>
      </c>
      <c r="K29" s="119"/>
      <c r="L29" s="119"/>
      <c r="M29" s="102"/>
      <c r="N29" s="116"/>
      <c r="O29" s="116"/>
      <c r="P29" s="116"/>
      <c r="Q29" s="116"/>
      <c r="R29" s="116"/>
      <c r="S29" s="117"/>
      <c r="AC29" s="39"/>
      <c r="AD29" s="39"/>
    </row>
    <row r="30" spans="2:30" s="5" customFormat="1" ht="18.95" customHeight="1" x14ac:dyDescent="0.25">
      <c r="B30" s="132" t="s">
        <v>44</v>
      </c>
      <c r="C30" s="119"/>
      <c r="D30" s="78"/>
      <c r="E30" s="119"/>
      <c r="F30" s="119"/>
      <c r="G30" s="119"/>
      <c r="H30" s="79"/>
      <c r="I30" s="4"/>
      <c r="J30" s="132" t="s">
        <v>45</v>
      </c>
      <c r="K30" s="119"/>
      <c r="L30" s="119"/>
      <c r="M30" s="102"/>
      <c r="N30" s="116"/>
      <c r="O30" s="116"/>
      <c r="P30" s="116"/>
      <c r="Q30" s="116"/>
      <c r="R30" s="116"/>
      <c r="S30" s="117"/>
      <c r="AC30" s="39"/>
      <c r="AD30" s="39"/>
    </row>
    <row r="31" spans="2:30" s="5" customFormat="1" ht="21" customHeight="1" x14ac:dyDescent="0.25">
      <c r="B31" s="132" t="s">
        <v>44</v>
      </c>
      <c r="C31" s="119"/>
      <c r="D31" s="78"/>
      <c r="E31" s="119"/>
      <c r="F31" s="119"/>
      <c r="G31" s="119"/>
      <c r="H31" s="79"/>
      <c r="I31" s="4"/>
      <c r="J31" s="132" t="s">
        <v>42</v>
      </c>
      <c r="K31" s="119"/>
      <c r="L31" s="119"/>
      <c r="M31" s="102"/>
      <c r="N31" s="116"/>
      <c r="O31" s="116"/>
      <c r="P31" s="116"/>
      <c r="Q31" s="116"/>
      <c r="R31" s="116"/>
      <c r="S31" s="117"/>
      <c r="Y31" s="5" t="s">
        <v>18</v>
      </c>
      <c r="AC31" s="39"/>
      <c r="AD31" s="39"/>
    </row>
    <row r="32" spans="2:30" s="5" customFormat="1" ht="20.100000000000001" customHeight="1" x14ac:dyDescent="0.25">
      <c r="B32" s="132" t="s">
        <v>44</v>
      </c>
      <c r="C32" s="119"/>
      <c r="D32" s="78"/>
      <c r="E32" s="119"/>
      <c r="F32" s="119"/>
      <c r="G32" s="119"/>
      <c r="H32" s="79"/>
      <c r="I32" s="4"/>
      <c r="J32" s="132" t="s">
        <v>42</v>
      </c>
      <c r="K32" s="119"/>
      <c r="L32" s="119"/>
      <c r="M32" s="102"/>
      <c r="N32" s="116"/>
      <c r="O32" s="116"/>
      <c r="P32" s="116"/>
      <c r="Q32" s="116"/>
      <c r="R32" s="116"/>
      <c r="S32" s="117"/>
      <c r="AC32" s="39"/>
      <c r="AD32" s="39"/>
    </row>
    <row r="33" spans="2:22" ht="18.95" customHeight="1" x14ac:dyDescent="0.2">
      <c r="B33" s="132" t="s">
        <v>44</v>
      </c>
      <c r="C33" s="119"/>
      <c r="D33" s="78"/>
      <c r="E33" s="119"/>
      <c r="F33" s="119"/>
      <c r="G33" s="119"/>
      <c r="H33" s="79"/>
      <c r="I33" s="3"/>
      <c r="J33" s="132" t="s">
        <v>42</v>
      </c>
      <c r="K33" s="119"/>
      <c r="L33" s="119"/>
      <c r="M33" s="102"/>
      <c r="N33" s="116"/>
      <c r="O33" s="116"/>
      <c r="P33" s="116"/>
      <c r="Q33" s="116"/>
      <c r="R33" s="116"/>
      <c r="S33" s="117"/>
      <c r="T33" s="3"/>
      <c r="U33" s="3"/>
      <c r="V33" s="3"/>
    </row>
    <row r="34" spans="2:22" ht="20.100000000000001" customHeight="1" x14ac:dyDescent="0.2">
      <c r="B34" s="132" t="s">
        <v>47</v>
      </c>
      <c r="C34" s="119"/>
      <c r="D34" s="78"/>
      <c r="E34" s="119"/>
      <c r="F34" s="119"/>
      <c r="G34" s="119"/>
      <c r="H34" s="79"/>
      <c r="I34" s="3"/>
      <c r="J34" s="132" t="s">
        <v>42</v>
      </c>
      <c r="K34" s="119"/>
      <c r="L34" s="119"/>
      <c r="M34" s="102"/>
      <c r="N34" s="116"/>
      <c r="O34" s="116"/>
      <c r="P34" s="116"/>
      <c r="Q34" s="116"/>
      <c r="R34" s="116"/>
      <c r="S34" s="117"/>
      <c r="T34" s="3"/>
      <c r="U34" s="3"/>
      <c r="V34" s="3"/>
    </row>
    <row r="35" spans="2:22" ht="20.100000000000001" customHeight="1" x14ac:dyDescent="0.2">
      <c r="B35" s="126"/>
      <c r="C35" s="120"/>
      <c r="D35" s="80"/>
      <c r="E35" s="120"/>
      <c r="F35" s="120"/>
      <c r="G35" s="120"/>
      <c r="H35" s="81"/>
      <c r="I35" s="3"/>
      <c r="J35" s="126" t="s">
        <v>42</v>
      </c>
      <c r="K35" s="120"/>
      <c r="L35" s="120"/>
      <c r="M35" s="103"/>
      <c r="N35" s="130"/>
      <c r="O35" s="130"/>
      <c r="P35" s="130"/>
      <c r="Q35" s="130"/>
      <c r="R35" s="130"/>
      <c r="S35" s="131"/>
      <c r="T35" s="3"/>
      <c r="U35" s="3"/>
      <c r="V35" s="3"/>
    </row>
    <row r="36" spans="2:22" ht="18.95" customHeight="1" x14ac:dyDescent="0.2">
      <c r="B36" s="141"/>
      <c r="C36" s="141"/>
      <c r="D36" s="118"/>
      <c r="E36" s="118"/>
      <c r="F36" s="118"/>
      <c r="G36" s="118"/>
      <c r="H36" s="118"/>
      <c r="I36" s="3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3"/>
      <c r="U36" s="3"/>
      <c r="V36" s="3"/>
    </row>
    <row r="37" spans="2:22" ht="18" customHeight="1" x14ac:dyDescent="0.2">
      <c r="B37" s="127" t="s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9"/>
      <c r="T37" s="3"/>
      <c r="U37" s="3"/>
      <c r="V37" s="3"/>
    </row>
    <row r="38" spans="2:22" ht="18" customHeight="1" x14ac:dyDescent="0.2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3"/>
      <c r="U38" s="3"/>
      <c r="V38" s="3"/>
    </row>
    <row r="39" spans="2:22" ht="15" x14ac:dyDescent="0.25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5" x14ac:dyDescent="0.25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2">
      <c r="E42" s="118"/>
      <c r="F42" s="118"/>
    </row>
  </sheetData>
  <mergeCells count="60">
    <mergeCell ref="B7:B8"/>
    <mergeCell ref="H1:R1"/>
    <mergeCell ref="H2:R2"/>
    <mergeCell ref="D5:H5"/>
    <mergeCell ref="J5:M5"/>
    <mergeCell ref="O5:R5"/>
    <mergeCell ref="B28:C28"/>
    <mergeCell ref="E28:G28"/>
    <mergeCell ref="J28:L28"/>
    <mergeCell ref="N28:Q28"/>
    <mergeCell ref="R28:S28"/>
    <mergeCell ref="B27:C27"/>
    <mergeCell ref="E27:G27"/>
    <mergeCell ref="J27:L27"/>
    <mergeCell ref="N27:Q27"/>
    <mergeCell ref="R27:S27"/>
    <mergeCell ref="B30:C30"/>
    <mergeCell ref="E30:G30"/>
    <mergeCell ref="J30:L30"/>
    <mergeCell ref="N30:Q30"/>
    <mergeCell ref="R30:S30"/>
    <mergeCell ref="B29:C29"/>
    <mergeCell ref="E29:G29"/>
    <mergeCell ref="J29:L29"/>
    <mergeCell ref="N29:Q29"/>
    <mergeCell ref="R29:S29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</mergeCells>
  <conditionalFormatting sqref="J9:O9">
    <cfRule type="cellIs" dxfId="39" priority="57" stopIfTrue="1" operator="between">
      <formula>1</formula>
      <formula>300</formula>
    </cfRule>
    <cfRule type="cellIs" dxfId="38" priority="58" stopIfTrue="1" operator="lessThanOrEqual">
      <formula>0</formula>
    </cfRule>
  </conditionalFormatting>
  <conditionalFormatting sqref="J10:O12">
    <cfRule type="cellIs" dxfId="37" priority="3" stopIfTrue="1" operator="between">
      <formula>1</formula>
      <formula>300</formula>
    </cfRule>
    <cfRule type="cellIs" dxfId="36" priority="4" stopIfTrue="1" operator="lessThanOrEqual">
      <formula>0</formula>
    </cfRule>
  </conditionalFormatting>
  <conditionalFormatting sqref="J13:O24">
    <cfRule type="cellIs" dxfId="35" priority="9" stopIfTrue="1" operator="between">
      <formula>1</formula>
      <formula>300</formula>
    </cfRule>
    <cfRule type="cellIs" dxfId="34" priority="10" stopIfTrue="1" operator="lessThanOrEqual">
      <formula>0</formula>
    </cfRule>
  </conditionalFormatting>
  <conditionalFormatting sqref="K12">
    <cfRule type="cellIs" dxfId="33" priority="1" stopIfTrue="1" operator="between">
      <formula>1</formula>
      <formula>300</formula>
    </cfRule>
    <cfRule type="cellIs" dxfId="32" priority="2" stopIfTrue="1" operator="lessThanOrEqual">
      <formula>0</formula>
    </cfRule>
  </conditionalFormatting>
  <dataValidations count="4">
    <dataValidation type="list" allowBlank="1" showInputMessage="1" showErrorMessage="1" sqref="D5:H5" xr:uid="{B6C136E8-B4E3-D540-BD1E-EE051F6D6F3E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0466BA40-061C-9245-8254-9F31775DE3CC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E9:E24" xr:uid="{AEEA192F-641C-7F4C-8080-D806DCADD26A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C9:C24" xr:uid="{7FE76290-4DB0-8344-89D3-AA55CC9DA211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C43DE-62D8-4C87-ADFC-8BA541B2614D}">
  <sheetPr>
    <pageSetUpPr autoPageBreaks="0" fitToPage="1"/>
  </sheetPr>
  <dimension ref="B1:AD42"/>
  <sheetViews>
    <sheetView showGridLines="0" showZeros="0" showOutlineSymbols="0" topLeftCell="A2" zoomScaleNormal="100" zoomScaleSheetLayoutView="75" zoomScalePageLayoutView="120" workbookViewId="0">
      <selection activeCell="O18" sqref="O18"/>
    </sheetView>
  </sheetViews>
  <sheetFormatPr baseColWidth="10" defaultColWidth="9.140625" defaultRowHeight="12.75" x14ac:dyDescent="0.2"/>
  <cols>
    <col min="1" max="1" width="9.140625" style="3"/>
    <col min="2" max="2" width="10.140625" style="3" bestFit="1" customWidth="1"/>
    <col min="3" max="3" width="6.42578125" style="1" customWidth="1"/>
    <col min="4" max="4" width="8.5703125" style="1" customWidth="1"/>
    <col min="5" max="5" width="6.42578125" style="19" customWidth="1"/>
    <col min="6" max="6" width="12" style="1" customWidth="1"/>
    <col min="7" max="7" width="3.85546875" style="1" customWidth="1"/>
    <col min="8" max="8" width="27.5703125" style="4" customWidth="1"/>
    <col min="9" max="9" width="20.42578125" style="4" customWidth="1"/>
    <col min="10" max="10" width="7.140625" style="1" customWidth="1"/>
    <col min="11" max="11" width="7.140625" style="21" customWidth="1"/>
    <col min="12" max="12" width="7.140625" style="1" customWidth="1"/>
    <col min="13" max="13" width="8.85546875" style="1" customWidth="1"/>
    <col min="14" max="15" width="7.140625" style="1" customWidth="1"/>
    <col min="16" max="18" width="7.5703125" style="1" customWidth="1"/>
    <col min="19" max="19" width="10.5703125" style="20" customWidth="1"/>
    <col min="20" max="20" width="14" style="20" customWidth="1"/>
    <col min="21" max="21" width="7" style="20" customWidth="1"/>
    <col min="22" max="22" width="5.5703125" style="20" customWidth="1"/>
    <col min="23" max="23" width="14.140625" style="3" customWidth="1"/>
    <col min="24" max="26" width="9.140625" style="3" hidden="1" customWidth="1"/>
    <col min="27" max="27" width="7.85546875" style="3" hidden="1" customWidth="1"/>
    <col min="28" max="28" width="9.140625" style="3" hidden="1" customWidth="1"/>
    <col min="29" max="30" width="9.140625" style="2" hidden="1" customWidth="1"/>
    <col min="31" max="16384" width="9.140625" style="3"/>
  </cols>
  <sheetData>
    <row r="1" spans="2:30" ht="53.25" customHeight="1" x14ac:dyDescent="0.8">
      <c r="H1" s="134" t="s">
        <v>49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2:30" ht="24.75" customHeight="1" x14ac:dyDescent="0.5">
      <c r="H2" s="139" t="s">
        <v>28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2:30" x14ac:dyDescent="0.2">
      <c r="D3" s="32" t="s">
        <v>52</v>
      </c>
    </row>
    <row r="4" spans="2:30" ht="12" customHeight="1" x14ac:dyDescent="0.2"/>
    <row r="5" spans="2:30" s="5" customFormat="1" ht="15.75" x14ac:dyDescent="0.25">
      <c r="C5" s="27" t="s">
        <v>23</v>
      </c>
      <c r="D5" s="138" t="s">
        <v>244</v>
      </c>
      <c r="E5" s="138"/>
      <c r="F5" s="138"/>
      <c r="G5" s="138"/>
      <c r="H5" s="138"/>
      <c r="I5" s="27" t="s">
        <v>0</v>
      </c>
      <c r="J5" s="138" t="s">
        <v>78</v>
      </c>
      <c r="K5" s="138"/>
      <c r="L5" s="138"/>
      <c r="M5" s="138"/>
      <c r="N5" s="27" t="s">
        <v>1</v>
      </c>
      <c r="O5" s="137" t="s">
        <v>245</v>
      </c>
      <c r="P5" s="137"/>
      <c r="Q5" s="137"/>
      <c r="R5" s="137"/>
      <c r="S5" s="27" t="s">
        <v>2</v>
      </c>
      <c r="T5" s="105" t="s">
        <v>246</v>
      </c>
      <c r="U5" s="28" t="s">
        <v>20</v>
      </c>
      <c r="V5" s="29">
        <v>3</v>
      </c>
      <c r="AC5" s="39"/>
      <c r="AD5" s="39"/>
    </row>
    <row r="6" spans="2:30" x14ac:dyDescent="0.2">
      <c r="AB6" s="42" t="s">
        <v>34</v>
      </c>
      <c r="AC6" s="42" t="s">
        <v>34</v>
      </c>
      <c r="AD6" s="42" t="s">
        <v>34</v>
      </c>
    </row>
    <row r="7" spans="2:30" s="1" customFormat="1" x14ac:dyDescent="0.2">
      <c r="B7" s="135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2">
      <c r="B8" s="136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.100000000000001" customHeight="1" x14ac:dyDescent="0.2">
      <c r="B9" s="68"/>
      <c r="C9" s="110" t="s">
        <v>108</v>
      </c>
      <c r="D9" s="82"/>
      <c r="E9" s="83" t="s">
        <v>107</v>
      </c>
      <c r="F9" s="106" t="s">
        <v>187</v>
      </c>
      <c r="G9" s="84"/>
      <c r="H9" s="85" t="s">
        <v>106</v>
      </c>
      <c r="I9" s="85" t="s">
        <v>74</v>
      </c>
      <c r="J9" s="86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str">
        <f t="shared" ref="T9:T24" si="3">IF(AA9=1,S9*AD9,"")</f>
        <v/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20.01.24</v>
      </c>
      <c r="Y9" s="1" t="str">
        <f t="shared" ref="Y9:Y24" si="4">IF(ISNUMBER(FIND("M",E9)),"m",IF(ISNUMBER(FIND("K",E9)),"k"))</f>
        <v>m</v>
      </c>
      <c r="Z9" s="37">
        <f t="shared" ref="Z9:Z24" si="5">IF(OR(F9="",X9=""),0,(YEAR(X9)-YEAR(F9)))</f>
        <v>14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2:30" s="8" customFormat="1" ht="20.100000000000001" customHeight="1" x14ac:dyDescent="0.2">
      <c r="B10" s="49"/>
      <c r="C10" s="111" t="s">
        <v>90</v>
      </c>
      <c r="D10" s="91"/>
      <c r="E10" s="51" t="s">
        <v>107</v>
      </c>
      <c r="F10" s="107" t="s">
        <v>189</v>
      </c>
      <c r="G10" s="92"/>
      <c r="H10" s="93" t="s">
        <v>109</v>
      </c>
      <c r="I10" s="93" t="s">
        <v>74</v>
      </c>
      <c r="J10" s="9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20.01.24</v>
      </c>
      <c r="Y10" s="1" t="str">
        <f t="shared" si="4"/>
        <v>m</v>
      </c>
      <c r="Z10" s="37">
        <f t="shared" si="5"/>
        <v>14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b">
        <f t="shared" ref="AD10:AD24" si="8">IF(Y10="m",AB10,IF(Y10="k",AC10,""))</f>
        <v>0</v>
      </c>
    </row>
    <row r="11" spans="2:30" s="8" customFormat="1" ht="20.100000000000001" customHeight="1" x14ac:dyDescent="0.2">
      <c r="B11" s="49"/>
      <c r="C11" s="111" t="s">
        <v>90</v>
      </c>
      <c r="D11" s="91"/>
      <c r="E11" s="51" t="s">
        <v>107</v>
      </c>
      <c r="F11" s="107" t="s">
        <v>178</v>
      </c>
      <c r="G11" s="92"/>
      <c r="H11" s="93" t="s">
        <v>110</v>
      </c>
      <c r="I11" s="93" t="s">
        <v>62</v>
      </c>
      <c r="J11" s="9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 t="str">
        <f>T5</f>
        <v>20.01.24</v>
      </c>
      <c r="Y11" s="1" t="str">
        <f t="shared" si="4"/>
        <v>m</v>
      </c>
      <c r="Z11" s="37">
        <f t="shared" si="5"/>
        <v>12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b">
        <f t="shared" si="8"/>
        <v>0</v>
      </c>
    </row>
    <row r="12" spans="2:30" s="8" customFormat="1" ht="20.100000000000001" customHeight="1" x14ac:dyDescent="0.2">
      <c r="B12" s="49"/>
      <c r="C12" s="111" t="s">
        <v>111</v>
      </c>
      <c r="D12" s="91"/>
      <c r="E12" s="51" t="s">
        <v>107</v>
      </c>
      <c r="F12" s="107" t="s">
        <v>179</v>
      </c>
      <c r="G12" s="92"/>
      <c r="H12" s="93" t="s">
        <v>267</v>
      </c>
      <c r="I12" s="93" t="s">
        <v>62</v>
      </c>
      <c r="J12" s="9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 t="str">
        <f>T5</f>
        <v>20.01.24</v>
      </c>
      <c r="Y12" s="1" t="str">
        <f t="shared" si="4"/>
        <v>m</v>
      </c>
      <c r="Z12" s="37">
        <f t="shared" si="5"/>
        <v>14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b">
        <f t="shared" si="8"/>
        <v>0</v>
      </c>
    </row>
    <row r="13" spans="2:30" s="8" customFormat="1" ht="20.100000000000001" customHeight="1" x14ac:dyDescent="0.2">
      <c r="B13" s="49"/>
      <c r="C13" s="111" t="s">
        <v>67</v>
      </c>
      <c r="D13" s="50"/>
      <c r="E13" s="51" t="s">
        <v>107</v>
      </c>
      <c r="F13" s="108" t="s">
        <v>180</v>
      </c>
      <c r="G13" s="52"/>
      <c r="H13" s="53" t="s">
        <v>112</v>
      </c>
      <c r="I13" s="53" t="s">
        <v>62</v>
      </c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 t="str">
        <f>T5</f>
        <v>20.01.24</v>
      </c>
      <c r="Y13" s="1" t="str">
        <f t="shared" si="4"/>
        <v>m</v>
      </c>
      <c r="Z13" s="37">
        <f t="shared" si="5"/>
        <v>14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b">
        <f t="shared" si="8"/>
        <v>0</v>
      </c>
    </row>
    <row r="14" spans="2:30" s="8" customFormat="1" ht="20.100000000000001" customHeight="1" x14ac:dyDescent="0.2">
      <c r="B14" s="49"/>
      <c r="C14" s="111" t="s">
        <v>67</v>
      </c>
      <c r="D14" s="50"/>
      <c r="E14" s="51" t="s">
        <v>107</v>
      </c>
      <c r="F14" s="108" t="s">
        <v>283</v>
      </c>
      <c r="G14" s="52"/>
      <c r="H14" s="53" t="s">
        <v>284</v>
      </c>
      <c r="I14" s="53" t="s">
        <v>117</v>
      </c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 t="str">
        <f>T5</f>
        <v>20.01.24</v>
      </c>
      <c r="Y14" s="1" t="str">
        <f t="shared" si="4"/>
        <v>m</v>
      </c>
      <c r="Z14" s="37">
        <f t="shared" si="5"/>
        <v>17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b">
        <f t="shared" si="8"/>
        <v>0</v>
      </c>
    </row>
    <row r="15" spans="2:30" s="8" customFormat="1" ht="20.100000000000001" customHeight="1" x14ac:dyDescent="0.2">
      <c r="B15" s="49"/>
      <c r="C15" s="111" t="s">
        <v>114</v>
      </c>
      <c r="D15" s="50"/>
      <c r="E15" s="51" t="s">
        <v>107</v>
      </c>
      <c r="F15" s="108" t="s">
        <v>234</v>
      </c>
      <c r="G15" s="52"/>
      <c r="H15" s="53" t="s">
        <v>113</v>
      </c>
      <c r="I15" s="53" t="s">
        <v>88</v>
      </c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 t="str">
        <f>T5</f>
        <v>20.01.24</v>
      </c>
      <c r="Y15" s="1" t="str">
        <f t="shared" si="4"/>
        <v>m</v>
      </c>
      <c r="Z15" s="37">
        <f t="shared" si="5"/>
        <v>17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b">
        <f t="shared" si="8"/>
        <v>0</v>
      </c>
    </row>
    <row r="16" spans="2:30" s="8" customFormat="1" ht="20.100000000000001" customHeight="1" x14ac:dyDescent="0.2">
      <c r="B16" s="49"/>
      <c r="C16" s="111" t="s">
        <v>111</v>
      </c>
      <c r="D16" s="50"/>
      <c r="E16" s="51" t="s">
        <v>118</v>
      </c>
      <c r="F16" s="108" t="s">
        <v>176</v>
      </c>
      <c r="G16" s="52"/>
      <c r="H16" s="53" t="s">
        <v>116</v>
      </c>
      <c r="I16" s="53" t="s">
        <v>117</v>
      </c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str">
        <f t="shared" si="3"/>
        <v/>
      </c>
      <c r="U16" s="52"/>
      <c r="V16" s="51"/>
      <c r="W16" s="58" t="str">
        <f t="shared" si="7"/>
        <v/>
      </c>
      <c r="X16" s="30" t="str">
        <f>T5</f>
        <v>20.01.24</v>
      </c>
      <c r="Y16" s="1" t="str">
        <f t="shared" si="4"/>
        <v>m</v>
      </c>
      <c r="Z16" s="37">
        <f t="shared" si="5"/>
        <v>18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b">
        <f t="shared" si="8"/>
        <v>0</v>
      </c>
    </row>
    <row r="17" spans="2:30" s="8" customFormat="1" ht="20.100000000000001" customHeight="1" x14ac:dyDescent="0.2">
      <c r="B17" s="49"/>
      <c r="C17" s="111" t="s">
        <v>114</v>
      </c>
      <c r="D17" s="50"/>
      <c r="E17" s="51" t="s">
        <v>118</v>
      </c>
      <c r="F17" s="108" t="s">
        <v>186</v>
      </c>
      <c r="G17" s="52"/>
      <c r="H17" s="53" t="s">
        <v>119</v>
      </c>
      <c r="I17" s="53" t="s">
        <v>74</v>
      </c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str">
        <f t="shared" si="3"/>
        <v/>
      </c>
      <c r="U17" s="52"/>
      <c r="V17" s="51"/>
      <c r="W17" s="58" t="str">
        <f t="shared" si="7"/>
        <v/>
      </c>
      <c r="X17" s="30" t="str">
        <f>T5</f>
        <v>20.01.24</v>
      </c>
      <c r="Y17" s="1" t="str">
        <f t="shared" si="4"/>
        <v>m</v>
      </c>
      <c r="Z17" s="37">
        <f t="shared" si="5"/>
        <v>19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8"/>
        <v>0</v>
      </c>
    </row>
    <row r="18" spans="2:30" s="8" customFormat="1" ht="20.100000000000001" customHeight="1" x14ac:dyDescent="0.2">
      <c r="B18" s="49"/>
      <c r="C18" s="111" t="s">
        <v>58</v>
      </c>
      <c r="D18" s="50"/>
      <c r="E18" s="51" t="s">
        <v>118</v>
      </c>
      <c r="F18" s="108" t="s">
        <v>191</v>
      </c>
      <c r="G18" s="52"/>
      <c r="H18" s="53" t="s">
        <v>120</v>
      </c>
      <c r="I18" s="53" t="s">
        <v>74</v>
      </c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20.01.24</v>
      </c>
      <c r="Y18" s="1" t="str">
        <f t="shared" si="4"/>
        <v>m</v>
      </c>
      <c r="Z18" s="37">
        <f t="shared" si="5"/>
        <v>18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b">
        <f t="shared" si="8"/>
        <v>0</v>
      </c>
    </row>
    <row r="19" spans="2:30" s="8" customFormat="1" ht="20.100000000000001" customHeight="1" x14ac:dyDescent="0.2">
      <c r="B19" s="49"/>
      <c r="C19" s="111" t="s">
        <v>57</v>
      </c>
      <c r="D19" s="50"/>
      <c r="E19" s="51" t="s">
        <v>122</v>
      </c>
      <c r="F19" s="108" t="s">
        <v>188</v>
      </c>
      <c r="G19" s="52"/>
      <c r="H19" s="53" t="s">
        <v>121</v>
      </c>
      <c r="I19" s="53" t="s">
        <v>78</v>
      </c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str">
        <f t="shared" si="3"/>
        <v/>
      </c>
      <c r="U19" s="52"/>
      <c r="V19" s="51"/>
      <c r="W19" s="58" t="str">
        <f t="shared" si="7"/>
        <v/>
      </c>
      <c r="X19" s="30" t="str">
        <f>T5</f>
        <v>20.01.24</v>
      </c>
      <c r="Y19" s="1" t="str">
        <f t="shared" si="4"/>
        <v>m</v>
      </c>
      <c r="Z19" s="37">
        <f t="shared" si="5"/>
        <v>23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b">
        <f t="shared" si="8"/>
        <v>0</v>
      </c>
    </row>
    <row r="20" spans="2:30" s="8" customFormat="1" ht="20.100000000000001" customHeight="1" x14ac:dyDescent="0.2">
      <c r="B20" s="49"/>
      <c r="C20" s="111" t="s">
        <v>68</v>
      </c>
      <c r="D20" s="50"/>
      <c r="E20" s="51" t="s">
        <v>122</v>
      </c>
      <c r="F20" s="108" t="s">
        <v>240</v>
      </c>
      <c r="G20" s="52"/>
      <c r="H20" s="53" t="s">
        <v>123</v>
      </c>
      <c r="I20" s="53" t="s">
        <v>64</v>
      </c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20.01.24</v>
      </c>
      <c r="Y20" s="1" t="str">
        <f t="shared" si="4"/>
        <v>m</v>
      </c>
      <c r="Z20" s="37">
        <f t="shared" si="5"/>
        <v>26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b">
        <f t="shared" si="8"/>
        <v>0</v>
      </c>
    </row>
    <row r="21" spans="2:30" s="8" customFormat="1" ht="20.100000000000001" customHeight="1" x14ac:dyDescent="0.2">
      <c r="B21" s="49"/>
      <c r="C21" s="111" t="s">
        <v>68</v>
      </c>
      <c r="D21" s="50"/>
      <c r="E21" s="51" t="s">
        <v>122</v>
      </c>
      <c r="F21" s="108" t="s">
        <v>190</v>
      </c>
      <c r="G21" s="52"/>
      <c r="H21" s="53" t="s">
        <v>124</v>
      </c>
      <c r="I21" s="53" t="s">
        <v>78</v>
      </c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 t="str">
        <f>T5</f>
        <v>20.01.24</v>
      </c>
      <c r="Y21" s="1" t="str">
        <f t="shared" si="4"/>
        <v>m</v>
      </c>
      <c r="Z21" s="37">
        <f t="shared" si="5"/>
        <v>28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b">
        <f t="shared" si="8"/>
        <v>0</v>
      </c>
    </row>
    <row r="22" spans="2:30" s="8" customFormat="1" ht="20.100000000000001" customHeight="1" x14ac:dyDescent="0.2">
      <c r="B22" s="49"/>
      <c r="C22" s="111" t="s">
        <v>68</v>
      </c>
      <c r="D22" s="50"/>
      <c r="E22" s="51" t="s">
        <v>122</v>
      </c>
      <c r="F22" s="108" t="s">
        <v>210</v>
      </c>
      <c r="G22" s="52"/>
      <c r="H22" s="53" t="s">
        <v>125</v>
      </c>
      <c r="I22" s="53" t="s">
        <v>55</v>
      </c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20.01.24</v>
      </c>
      <c r="Y22" s="1" t="str">
        <f t="shared" si="4"/>
        <v>m</v>
      </c>
      <c r="Z22" s="37">
        <f t="shared" si="5"/>
        <v>34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b">
        <f t="shared" si="8"/>
        <v>0</v>
      </c>
    </row>
    <row r="23" spans="2:30" s="8" customFormat="1" ht="20.100000000000001" customHeight="1" x14ac:dyDescent="0.2">
      <c r="B23" s="49"/>
      <c r="C23" s="110" t="s">
        <v>68</v>
      </c>
      <c r="D23" s="82"/>
      <c r="E23" s="83" t="s">
        <v>122</v>
      </c>
      <c r="F23" s="106" t="s">
        <v>175</v>
      </c>
      <c r="G23" s="84"/>
      <c r="H23" s="85" t="s">
        <v>153</v>
      </c>
      <c r="I23" s="85" t="s">
        <v>81</v>
      </c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20.01.24</v>
      </c>
      <c r="Y23" s="1" t="str">
        <f t="shared" si="4"/>
        <v>m</v>
      </c>
      <c r="Z23" s="37">
        <f t="shared" si="5"/>
        <v>32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b">
        <f t="shared" si="8"/>
        <v>0</v>
      </c>
    </row>
    <row r="24" spans="2:30" s="8" customFormat="1" ht="20.100000000000001" customHeight="1" x14ac:dyDescent="0.2">
      <c r="B24" s="59"/>
      <c r="C24" s="112"/>
      <c r="D24" s="60"/>
      <c r="E24" s="61"/>
      <c r="F24" s="109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20.01.24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8.95" customHeight="1" x14ac:dyDescent="0.2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2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.1" customHeight="1" x14ac:dyDescent="0.25">
      <c r="B27" s="124" t="s">
        <v>41</v>
      </c>
      <c r="C27" s="124"/>
      <c r="D27" s="100" t="s">
        <v>40</v>
      </c>
      <c r="E27" s="124" t="s">
        <v>6</v>
      </c>
      <c r="F27" s="124"/>
      <c r="G27" s="124"/>
      <c r="H27" s="100" t="s">
        <v>51</v>
      </c>
      <c r="I27" s="24"/>
      <c r="J27" s="124" t="s">
        <v>41</v>
      </c>
      <c r="K27" s="124"/>
      <c r="L27" s="124"/>
      <c r="M27" s="104" t="s">
        <v>40</v>
      </c>
      <c r="N27" s="140" t="s">
        <v>6</v>
      </c>
      <c r="O27" s="140"/>
      <c r="P27" s="140"/>
      <c r="Q27" s="140"/>
      <c r="R27" s="140" t="s">
        <v>51</v>
      </c>
      <c r="S27" s="140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.100000000000001" customHeight="1" x14ac:dyDescent="0.25">
      <c r="B28" s="133" t="s">
        <v>48</v>
      </c>
      <c r="C28" s="125"/>
      <c r="D28" s="98"/>
      <c r="E28" s="125"/>
      <c r="F28" s="125"/>
      <c r="G28" s="125"/>
      <c r="H28" s="99"/>
      <c r="I28" s="4"/>
      <c r="J28" s="133" t="s">
        <v>43</v>
      </c>
      <c r="K28" s="125"/>
      <c r="L28" s="125"/>
      <c r="M28" s="101"/>
      <c r="N28" s="114"/>
      <c r="O28" s="114"/>
      <c r="P28" s="114"/>
      <c r="Q28" s="114"/>
      <c r="R28" s="114"/>
      <c r="S28" s="115"/>
      <c r="AA28" s="1"/>
      <c r="AC28" s="39"/>
      <c r="AD28" s="39"/>
    </row>
    <row r="29" spans="2:30" s="5" customFormat="1" ht="21" customHeight="1" x14ac:dyDescent="0.25">
      <c r="B29" s="132" t="s">
        <v>44</v>
      </c>
      <c r="C29" s="119"/>
      <c r="D29" s="78"/>
      <c r="E29" s="119"/>
      <c r="F29" s="119"/>
      <c r="G29" s="119"/>
      <c r="H29" s="79"/>
      <c r="I29" s="4"/>
      <c r="J29" s="132" t="s">
        <v>46</v>
      </c>
      <c r="K29" s="119"/>
      <c r="L29" s="119"/>
      <c r="M29" s="102"/>
      <c r="N29" s="116"/>
      <c r="O29" s="116"/>
      <c r="P29" s="116"/>
      <c r="Q29" s="116"/>
      <c r="R29" s="116"/>
      <c r="S29" s="117"/>
      <c r="AC29" s="39"/>
      <c r="AD29" s="39"/>
    </row>
    <row r="30" spans="2:30" s="5" customFormat="1" ht="18.95" customHeight="1" x14ac:dyDescent="0.25">
      <c r="B30" s="132" t="s">
        <v>44</v>
      </c>
      <c r="C30" s="119"/>
      <c r="D30" s="78"/>
      <c r="E30" s="119"/>
      <c r="F30" s="119"/>
      <c r="G30" s="119"/>
      <c r="H30" s="79"/>
      <c r="I30" s="4"/>
      <c r="J30" s="132" t="s">
        <v>45</v>
      </c>
      <c r="K30" s="119"/>
      <c r="L30" s="119"/>
      <c r="M30" s="102"/>
      <c r="N30" s="116"/>
      <c r="O30" s="116"/>
      <c r="P30" s="116"/>
      <c r="Q30" s="116"/>
      <c r="R30" s="116"/>
      <c r="S30" s="117"/>
      <c r="AC30" s="39"/>
      <c r="AD30" s="39"/>
    </row>
    <row r="31" spans="2:30" s="5" customFormat="1" ht="21" customHeight="1" x14ac:dyDescent="0.25">
      <c r="B31" s="132" t="s">
        <v>44</v>
      </c>
      <c r="C31" s="119"/>
      <c r="D31" s="78"/>
      <c r="E31" s="119"/>
      <c r="F31" s="119"/>
      <c r="G31" s="119"/>
      <c r="H31" s="79"/>
      <c r="I31" s="4"/>
      <c r="J31" s="132" t="s">
        <v>42</v>
      </c>
      <c r="K31" s="119"/>
      <c r="L31" s="119"/>
      <c r="M31" s="102"/>
      <c r="N31" s="116"/>
      <c r="O31" s="116"/>
      <c r="P31" s="116"/>
      <c r="Q31" s="116"/>
      <c r="R31" s="116"/>
      <c r="S31" s="117"/>
      <c r="Y31" s="5" t="s">
        <v>18</v>
      </c>
      <c r="AC31" s="39"/>
      <c r="AD31" s="39"/>
    </row>
    <row r="32" spans="2:30" s="5" customFormat="1" ht="20.100000000000001" customHeight="1" x14ac:dyDescent="0.25">
      <c r="B32" s="132" t="s">
        <v>44</v>
      </c>
      <c r="C32" s="119"/>
      <c r="D32" s="78"/>
      <c r="E32" s="119"/>
      <c r="F32" s="119"/>
      <c r="G32" s="119"/>
      <c r="H32" s="79"/>
      <c r="I32" s="4"/>
      <c r="J32" s="132" t="s">
        <v>42</v>
      </c>
      <c r="K32" s="119"/>
      <c r="L32" s="119"/>
      <c r="M32" s="102"/>
      <c r="N32" s="116"/>
      <c r="O32" s="116"/>
      <c r="P32" s="116"/>
      <c r="Q32" s="116"/>
      <c r="R32" s="116"/>
      <c r="S32" s="117"/>
      <c r="AC32" s="39"/>
      <c r="AD32" s="39"/>
    </row>
    <row r="33" spans="2:22" ht="18.95" customHeight="1" x14ac:dyDescent="0.2">
      <c r="B33" s="132" t="s">
        <v>44</v>
      </c>
      <c r="C33" s="119"/>
      <c r="D33" s="78"/>
      <c r="E33" s="119"/>
      <c r="F33" s="119"/>
      <c r="G33" s="119"/>
      <c r="H33" s="79"/>
      <c r="I33" s="3"/>
      <c r="J33" s="132" t="s">
        <v>42</v>
      </c>
      <c r="K33" s="119"/>
      <c r="L33" s="119"/>
      <c r="M33" s="102"/>
      <c r="N33" s="116"/>
      <c r="O33" s="116"/>
      <c r="P33" s="116"/>
      <c r="Q33" s="116"/>
      <c r="R33" s="116"/>
      <c r="S33" s="117"/>
      <c r="T33" s="3"/>
      <c r="U33" s="3"/>
      <c r="V33" s="3"/>
    </row>
    <row r="34" spans="2:22" ht="20.100000000000001" customHeight="1" x14ac:dyDescent="0.2">
      <c r="B34" s="132" t="s">
        <v>47</v>
      </c>
      <c r="C34" s="119"/>
      <c r="D34" s="78"/>
      <c r="E34" s="119"/>
      <c r="F34" s="119"/>
      <c r="G34" s="119"/>
      <c r="H34" s="79"/>
      <c r="I34" s="3"/>
      <c r="J34" s="132" t="s">
        <v>42</v>
      </c>
      <c r="K34" s="119"/>
      <c r="L34" s="119"/>
      <c r="M34" s="102"/>
      <c r="N34" s="116"/>
      <c r="O34" s="116"/>
      <c r="P34" s="116"/>
      <c r="Q34" s="116"/>
      <c r="R34" s="116"/>
      <c r="S34" s="117"/>
      <c r="T34" s="3"/>
      <c r="U34" s="3"/>
      <c r="V34" s="3"/>
    </row>
    <row r="35" spans="2:22" ht="20.100000000000001" customHeight="1" x14ac:dyDescent="0.2">
      <c r="B35" s="126"/>
      <c r="C35" s="120"/>
      <c r="D35" s="80"/>
      <c r="E35" s="120"/>
      <c r="F35" s="120"/>
      <c r="G35" s="120"/>
      <c r="H35" s="81"/>
      <c r="I35" s="3"/>
      <c r="J35" s="126" t="s">
        <v>42</v>
      </c>
      <c r="K35" s="120"/>
      <c r="L35" s="120"/>
      <c r="M35" s="103"/>
      <c r="N35" s="130"/>
      <c r="O35" s="130"/>
      <c r="P35" s="130"/>
      <c r="Q35" s="130"/>
      <c r="R35" s="130"/>
      <c r="S35" s="131"/>
      <c r="T35" s="3"/>
      <c r="U35" s="3"/>
      <c r="V35" s="3"/>
    </row>
    <row r="36" spans="2:22" ht="18.95" customHeight="1" x14ac:dyDescent="0.2">
      <c r="B36" s="141"/>
      <c r="C36" s="141"/>
      <c r="D36" s="118"/>
      <c r="E36" s="118"/>
      <c r="F36" s="118"/>
      <c r="G36" s="118"/>
      <c r="H36" s="118"/>
      <c r="I36" s="3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3"/>
      <c r="U36" s="3"/>
      <c r="V36" s="3"/>
    </row>
    <row r="37" spans="2:22" ht="18" customHeight="1" x14ac:dyDescent="0.2">
      <c r="B37" s="127" t="s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9"/>
      <c r="T37" s="3"/>
      <c r="U37" s="3"/>
      <c r="V37" s="3"/>
    </row>
    <row r="38" spans="2:22" ht="18" customHeight="1" x14ac:dyDescent="0.2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3"/>
      <c r="U38" s="3"/>
      <c r="V38" s="3"/>
    </row>
    <row r="39" spans="2:22" ht="15" x14ac:dyDescent="0.25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5" x14ac:dyDescent="0.25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2">
      <c r="E42" s="118"/>
      <c r="F42" s="118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B7:B8"/>
    <mergeCell ref="H1:R1"/>
    <mergeCell ref="H2:R2"/>
    <mergeCell ref="D5:H5"/>
    <mergeCell ref="J5:M5"/>
    <mergeCell ref="O5:R5"/>
  </mergeCells>
  <conditionalFormatting sqref="J9:O9">
    <cfRule type="cellIs" dxfId="31" priority="7" stopIfTrue="1" operator="between">
      <formula>1</formula>
      <formula>300</formula>
    </cfRule>
    <cfRule type="cellIs" dxfId="30" priority="8" stopIfTrue="1" operator="lessThanOrEqual">
      <formula>0</formula>
    </cfRule>
  </conditionalFormatting>
  <conditionalFormatting sqref="J10:O12">
    <cfRule type="cellIs" dxfId="29" priority="3" stopIfTrue="1" operator="between">
      <formula>1</formula>
      <formula>300</formula>
    </cfRule>
    <cfRule type="cellIs" dxfId="28" priority="4" stopIfTrue="1" operator="lessThanOrEqual">
      <formula>0</formula>
    </cfRule>
  </conditionalFormatting>
  <conditionalFormatting sqref="J13:O24">
    <cfRule type="cellIs" dxfId="27" priority="5" stopIfTrue="1" operator="between">
      <formula>1</formula>
      <formula>300</formula>
    </cfRule>
    <cfRule type="cellIs" dxfId="26" priority="6" stopIfTrue="1" operator="lessThanOrEqual">
      <formula>0</formula>
    </cfRule>
  </conditionalFormatting>
  <conditionalFormatting sqref="K12">
    <cfRule type="cellIs" dxfId="25" priority="1" stopIfTrue="1" operator="between">
      <formula>1</formula>
      <formula>300</formula>
    </cfRule>
    <cfRule type="cellIs" dxfId="24" priority="2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C9:C24" xr:uid="{3BD2942D-2FF1-4F04-A156-1BA4DC69063A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:E24" xr:uid="{412C0C2A-CA15-4442-860C-E27E1B5EA87F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4C136DEE-BFFF-4880-B892-65AB1E8AEC4B}">
      <formula1>"Dommer,Stevnets leder,Jury,Sekretær,Speaker,Teknisk kontrollør, Chief Marshall,Tidtaker"</formula1>
    </dataValidation>
    <dataValidation type="list" allowBlank="1" showInputMessage="1" showErrorMessage="1" sqref="D5:H5" xr:uid="{36AF6FBD-6D09-4CA4-A17E-73BE6D06EF70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EAC23-C88E-4A83-AC50-44110C3F7C7C}">
  <sheetPr>
    <pageSetUpPr autoPageBreaks="0" fitToPage="1"/>
  </sheetPr>
  <dimension ref="B1:AD42"/>
  <sheetViews>
    <sheetView showGridLines="0" showZeros="0" showOutlineSymbols="0" topLeftCell="A6" zoomScaleNormal="100" zoomScaleSheetLayoutView="75" zoomScalePageLayoutView="120" workbookViewId="0">
      <selection activeCell="K23" sqref="K23"/>
    </sheetView>
  </sheetViews>
  <sheetFormatPr baseColWidth="10" defaultColWidth="9.140625" defaultRowHeight="12.75" x14ac:dyDescent="0.2"/>
  <cols>
    <col min="1" max="1" width="9.140625" style="3"/>
    <col min="2" max="2" width="10.140625" style="3" bestFit="1" customWidth="1"/>
    <col min="3" max="3" width="6.42578125" style="1" customWidth="1"/>
    <col min="4" max="4" width="8.5703125" style="1" customWidth="1"/>
    <col min="5" max="5" width="6.42578125" style="19" customWidth="1"/>
    <col min="6" max="6" width="12" style="1" customWidth="1"/>
    <col min="7" max="7" width="3.85546875" style="1" customWidth="1"/>
    <col min="8" max="8" width="27.5703125" style="4" customWidth="1"/>
    <col min="9" max="9" width="20.42578125" style="4" customWidth="1"/>
    <col min="10" max="10" width="7.140625" style="1" customWidth="1"/>
    <col min="11" max="11" width="7.140625" style="21" customWidth="1"/>
    <col min="12" max="12" width="7.140625" style="1" customWidth="1"/>
    <col min="13" max="13" width="8.85546875" style="1" customWidth="1"/>
    <col min="14" max="15" width="7.140625" style="1" customWidth="1"/>
    <col min="16" max="18" width="7.5703125" style="1" customWidth="1"/>
    <col min="19" max="19" width="10.5703125" style="20" customWidth="1"/>
    <col min="20" max="20" width="14" style="20" customWidth="1"/>
    <col min="21" max="21" width="7" style="20" customWidth="1"/>
    <col min="22" max="22" width="5.5703125" style="20" customWidth="1"/>
    <col min="23" max="23" width="14.140625" style="3" customWidth="1"/>
    <col min="24" max="26" width="9.140625" style="3" hidden="1" customWidth="1"/>
    <col min="27" max="27" width="7.85546875" style="3" hidden="1" customWidth="1"/>
    <col min="28" max="28" width="9.140625" style="3" hidden="1" customWidth="1"/>
    <col min="29" max="30" width="9.140625" style="2" hidden="1" customWidth="1"/>
    <col min="31" max="16384" width="9.140625" style="3"/>
  </cols>
  <sheetData>
    <row r="1" spans="2:30" ht="53.25" customHeight="1" x14ac:dyDescent="0.8">
      <c r="H1" s="134" t="s">
        <v>49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2:30" ht="24.75" customHeight="1" x14ac:dyDescent="0.5">
      <c r="H2" s="139" t="s">
        <v>28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2:30" x14ac:dyDescent="0.2">
      <c r="D3" s="32" t="s">
        <v>52</v>
      </c>
    </row>
    <row r="4" spans="2:30" ht="12" customHeight="1" x14ac:dyDescent="0.2"/>
    <row r="5" spans="2:30" s="5" customFormat="1" ht="15.75" x14ac:dyDescent="0.25">
      <c r="C5" s="27" t="s">
        <v>23</v>
      </c>
      <c r="D5" s="138" t="s">
        <v>244</v>
      </c>
      <c r="E5" s="138"/>
      <c r="F5" s="138"/>
      <c r="G5" s="138"/>
      <c r="H5" s="138"/>
      <c r="I5" s="27" t="s">
        <v>0</v>
      </c>
      <c r="J5" s="138" t="s">
        <v>78</v>
      </c>
      <c r="K5" s="138"/>
      <c r="L5" s="138"/>
      <c r="M5" s="138"/>
      <c r="N5" s="27" t="s">
        <v>1</v>
      </c>
      <c r="O5" s="137" t="s">
        <v>245</v>
      </c>
      <c r="P5" s="137"/>
      <c r="Q5" s="137"/>
      <c r="R5" s="137"/>
      <c r="S5" s="27" t="s">
        <v>2</v>
      </c>
      <c r="T5" s="105" t="s">
        <v>246</v>
      </c>
      <c r="U5" s="28" t="s">
        <v>20</v>
      </c>
      <c r="V5" s="29">
        <v>4</v>
      </c>
      <c r="AC5" s="39"/>
      <c r="AD5" s="39"/>
    </row>
    <row r="6" spans="2:30" x14ac:dyDescent="0.2">
      <c r="AB6" s="42" t="s">
        <v>34</v>
      </c>
      <c r="AC6" s="42" t="s">
        <v>34</v>
      </c>
      <c r="AD6" s="42" t="s">
        <v>34</v>
      </c>
    </row>
    <row r="7" spans="2:30" s="1" customFormat="1" x14ac:dyDescent="0.2">
      <c r="B7" s="135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2">
      <c r="B8" s="136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.100000000000001" customHeight="1" x14ac:dyDescent="0.2">
      <c r="B9" s="68"/>
      <c r="C9" s="110" t="s">
        <v>92</v>
      </c>
      <c r="D9" s="82"/>
      <c r="E9" s="83" t="s">
        <v>127</v>
      </c>
      <c r="F9" s="106" t="s">
        <v>196</v>
      </c>
      <c r="G9" s="84"/>
      <c r="H9" s="85" t="s">
        <v>197</v>
      </c>
      <c r="I9" s="85" t="s">
        <v>74</v>
      </c>
      <c r="J9" s="86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str">
        <f t="shared" ref="T9:T24" si="3">IF(AA9=1,S9*AD9,"")</f>
        <v/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20.01.24</v>
      </c>
      <c r="Y9" s="1" t="str">
        <f t="shared" ref="Y9:Y24" si="4">IF(ISNUMBER(FIND("M",E9)),"m",IF(ISNUMBER(FIND("K",E9)),"k"))</f>
        <v>k</v>
      </c>
      <c r="Z9" s="37">
        <f t="shared" ref="Z9:Z24" si="5">IF(OR(F9="",X9=""),0,(YEAR(X9)-YEAR(F9)))</f>
        <v>14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2:30" s="8" customFormat="1" ht="20.100000000000001" customHeight="1" x14ac:dyDescent="0.2">
      <c r="B10" s="49"/>
      <c r="C10" s="111" t="s">
        <v>96</v>
      </c>
      <c r="D10" s="91"/>
      <c r="E10" s="51" t="s">
        <v>127</v>
      </c>
      <c r="F10" s="107" t="s">
        <v>233</v>
      </c>
      <c r="G10" s="92"/>
      <c r="H10" s="93" t="s">
        <v>128</v>
      </c>
      <c r="I10" s="93" t="s">
        <v>88</v>
      </c>
      <c r="J10" s="9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20.01.24</v>
      </c>
      <c r="Y10" s="1" t="str">
        <f t="shared" si="4"/>
        <v>k</v>
      </c>
      <c r="Z10" s="37">
        <f t="shared" si="5"/>
        <v>17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b">
        <f t="shared" ref="AD10:AD24" si="8">IF(Y10="m",AB10,IF(Y10="k",AC10,""))</f>
        <v>0</v>
      </c>
    </row>
    <row r="11" spans="2:30" s="8" customFormat="1" ht="20.100000000000001" customHeight="1" x14ac:dyDescent="0.2">
      <c r="B11" s="49"/>
      <c r="C11" s="111" t="s">
        <v>68</v>
      </c>
      <c r="D11" s="91"/>
      <c r="E11" s="51" t="s">
        <v>127</v>
      </c>
      <c r="F11" s="107" t="s">
        <v>193</v>
      </c>
      <c r="G11" s="92"/>
      <c r="H11" s="93" t="s">
        <v>126</v>
      </c>
      <c r="I11" s="93" t="s">
        <v>78</v>
      </c>
      <c r="J11" s="9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 t="str">
        <f>T5</f>
        <v>20.01.24</v>
      </c>
      <c r="Y11" s="1" t="str">
        <f t="shared" si="4"/>
        <v>k</v>
      </c>
      <c r="Z11" s="37">
        <f t="shared" si="5"/>
        <v>16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b">
        <f t="shared" si="8"/>
        <v>0</v>
      </c>
    </row>
    <row r="12" spans="2:30" s="8" customFormat="1" ht="20.100000000000001" customHeight="1" x14ac:dyDescent="0.2">
      <c r="B12" s="49"/>
      <c r="C12" s="111" t="s">
        <v>92</v>
      </c>
      <c r="D12" s="91"/>
      <c r="E12" s="51" t="s">
        <v>130</v>
      </c>
      <c r="F12" s="107" t="s">
        <v>201</v>
      </c>
      <c r="G12" s="92"/>
      <c r="H12" s="93" t="s">
        <v>129</v>
      </c>
      <c r="I12" s="93" t="s">
        <v>55</v>
      </c>
      <c r="J12" s="9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 t="str">
        <f>T5</f>
        <v>20.01.24</v>
      </c>
      <c r="Y12" s="1" t="str">
        <f t="shared" si="4"/>
        <v>k</v>
      </c>
      <c r="Z12" s="37">
        <f t="shared" si="5"/>
        <v>20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b">
        <f t="shared" si="8"/>
        <v>0</v>
      </c>
    </row>
    <row r="13" spans="2:30" s="8" customFormat="1" ht="20.100000000000001" customHeight="1" x14ac:dyDescent="0.2">
      <c r="B13" s="49"/>
      <c r="C13" s="111" t="s">
        <v>96</v>
      </c>
      <c r="D13" s="50"/>
      <c r="E13" s="51" t="s">
        <v>130</v>
      </c>
      <c r="F13" s="108" t="s">
        <v>177</v>
      </c>
      <c r="G13" s="52"/>
      <c r="H13" s="53" t="s">
        <v>131</v>
      </c>
      <c r="I13" s="53" t="s">
        <v>117</v>
      </c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 t="str">
        <f>T5</f>
        <v>20.01.24</v>
      </c>
      <c r="Y13" s="1" t="str">
        <f t="shared" si="4"/>
        <v>k</v>
      </c>
      <c r="Z13" s="37">
        <f t="shared" si="5"/>
        <v>18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b">
        <f t="shared" si="8"/>
        <v>0</v>
      </c>
    </row>
    <row r="14" spans="2:30" s="8" customFormat="1" ht="20.100000000000001" customHeight="1" x14ac:dyDescent="0.2">
      <c r="B14" s="49"/>
      <c r="C14" s="111" t="s">
        <v>68</v>
      </c>
      <c r="D14" s="50"/>
      <c r="E14" s="51" t="s">
        <v>130</v>
      </c>
      <c r="F14" s="108" t="s">
        <v>192</v>
      </c>
      <c r="G14" s="52"/>
      <c r="H14" s="53" t="s">
        <v>133</v>
      </c>
      <c r="I14" s="53" t="s">
        <v>74</v>
      </c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 t="str">
        <f>T5</f>
        <v>20.01.24</v>
      </c>
      <c r="Y14" s="1" t="str">
        <f t="shared" si="4"/>
        <v>k</v>
      </c>
      <c r="Z14" s="37">
        <f t="shared" si="5"/>
        <v>19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b">
        <f t="shared" si="8"/>
        <v>0</v>
      </c>
    </row>
    <row r="15" spans="2:30" s="8" customFormat="1" ht="20.100000000000001" customHeight="1" x14ac:dyDescent="0.2">
      <c r="B15" s="49"/>
      <c r="C15" s="111" t="s">
        <v>103</v>
      </c>
      <c r="D15" s="50"/>
      <c r="E15" s="51" t="s">
        <v>130</v>
      </c>
      <c r="F15" s="108" t="s">
        <v>194</v>
      </c>
      <c r="G15" s="52"/>
      <c r="H15" s="53" t="s">
        <v>262</v>
      </c>
      <c r="I15" s="53" t="s">
        <v>78</v>
      </c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 t="str">
        <f>T5</f>
        <v>20.01.24</v>
      </c>
      <c r="Y15" s="1" t="str">
        <f t="shared" si="4"/>
        <v>k</v>
      </c>
      <c r="Z15" s="37">
        <f t="shared" si="5"/>
        <v>18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b">
        <f t="shared" si="8"/>
        <v>0</v>
      </c>
    </row>
    <row r="16" spans="2:30" s="8" customFormat="1" ht="20.100000000000001" customHeight="1" x14ac:dyDescent="0.2">
      <c r="B16" s="49"/>
      <c r="C16" s="111" t="s">
        <v>92</v>
      </c>
      <c r="D16" s="50"/>
      <c r="E16" s="51" t="s">
        <v>135</v>
      </c>
      <c r="F16" s="108" t="s">
        <v>219</v>
      </c>
      <c r="G16" s="52"/>
      <c r="H16" s="53" t="s">
        <v>134</v>
      </c>
      <c r="I16" s="53" t="s">
        <v>54</v>
      </c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str">
        <f t="shared" si="3"/>
        <v/>
      </c>
      <c r="U16" s="52"/>
      <c r="V16" s="51"/>
      <c r="W16" s="58" t="str">
        <f t="shared" si="7"/>
        <v/>
      </c>
      <c r="X16" s="30" t="str">
        <f>T5</f>
        <v>20.01.24</v>
      </c>
      <c r="Y16" s="1" t="str">
        <f t="shared" si="4"/>
        <v>k</v>
      </c>
      <c r="Z16" s="37">
        <f t="shared" si="5"/>
        <v>32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b">
        <f t="shared" si="8"/>
        <v>0</v>
      </c>
    </row>
    <row r="17" spans="2:30" s="8" customFormat="1" ht="20.100000000000001" customHeight="1" x14ac:dyDescent="0.2">
      <c r="B17" s="49"/>
      <c r="C17" s="111" t="s">
        <v>92</v>
      </c>
      <c r="D17" s="50"/>
      <c r="E17" s="51" t="s">
        <v>135</v>
      </c>
      <c r="F17" s="108" t="s">
        <v>224</v>
      </c>
      <c r="G17" s="52"/>
      <c r="H17" s="53" t="s">
        <v>136</v>
      </c>
      <c r="I17" s="53" t="s">
        <v>54</v>
      </c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str">
        <f t="shared" si="3"/>
        <v/>
      </c>
      <c r="U17" s="52"/>
      <c r="V17" s="51"/>
      <c r="W17" s="58" t="str">
        <f t="shared" si="7"/>
        <v/>
      </c>
      <c r="X17" s="30" t="str">
        <f>T5</f>
        <v>20.01.24</v>
      </c>
      <c r="Y17" s="1" t="str">
        <f t="shared" si="4"/>
        <v>k</v>
      </c>
      <c r="Z17" s="37">
        <f t="shared" si="5"/>
        <v>26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8"/>
        <v>0</v>
      </c>
    </row>
    <row r="18" spans="2:30" s="8" customFormat="1" ht="20.100000000000001" customHeight="1" x14ac:dyDescent="0.2">
      <c r="B18" s="49"/>
      <c r="C18" s="111" t="s">
        <v>92</v>
      </c>
      <c r="D18" s="50"/>
      <c r="E18" s="51" t="s">
        <v>135</v>
      </c>
      <c r="F18" s="108" t="s">
        <v>200</v>
      </c>
      <c r="G18" s="52"/>
      <c r="H18" s="53" t="s">
        <v>264</v>
      </c>
      <c r="I18" s="53" t="s">
        <v>55</v>
      </c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20.01.24</v>
      </c>
      <c r="Y18" s="1" t="str">
        <f t="shared" si="4"/>
        <v>k</v>
      </c>
      <c r="Z18" s="37">
        <f t="shared" si="5"/>
        <v>30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b">
        <f t="shared" si="8"/>
        <v>0</v>
      </c>
    </row>
    <row r="19" spans="2:30" s="8" customFormat="1" ht="20.100000000000001" customHeight="1" x14ac:dyDescent="0.2">
      <c r="B19" s="49"/>
      <c r="C19" s="111" t="s">
        <v>92</v>
      </c>
      <c r="D19" s="50"/>
      <c r="E19" s="51" t="s">
        <v>135</v>
      </c>
      <c r="F19" s="108" t="s">
        <v>198</v>
      </c>
      <c r="G19" s="52"/>
      <c r="H19" s="53" t="s">
        <v>199</v>
      </c>
      <c r="I19" s="53" t="s">
        <v>74</v>
      </c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str">
        <f t="shared" si="3"/>
        <v/>
      </c>
      <c r="U19" s="52"/>
      <c r="V19" s="51"/>
      <c r="W19" s="58" t="str">
        <f t="shared" si="7"/>
        <v/>
      </c>
      <c r="X19" s="30" t="str">
        <f>T5</f>
        <v>20.01.24</v>
      </c>
      <c r="Y19" s="1" t="str">
        <f t="shared" si="4"/>
        <v>k</v>
      </c>
      <c r="Z19" s="37">
        <f t="shared" si="5"/>
        <v>28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b">
        <f t="shared" si="8"/>
        <v>0</v>
      </c>
    </row>
    <row r="20" spans="2:30" s="8" customFormat="1" ht="20.100000000000001" customHeight="1" x14ac:dyDescent="0.2">
      <c r="B20" s="49"/>
      <c r="C20" s="111" t="s">
        <v>96</v>
      </c>
      <c r="D20" s="50"/>
      <c r="E20" s="51" t="s">
        <v>135</v>
      </c>
      <c r="F20" s="108" t="s">
        <v>223</v>
      </c>
      <c r="G20" s="52"/>
      <c r="H20" s="53" t="s">
        <v>137</v>
      </c>
      <c r="I20" s="53" t="s">
        <v>54</v>
      </c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20.01.24</v>
      </c>
      <c r="Y20" s="1" t="str">
        <f t="shared" si="4"/>
        <v>k</v>
      </c>
      <c r="Z20" s="37">
        <f t="shared" si="5"/>
        <v>22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b">
        <f t="shared" si="8"/>
        <v>0</v>
      </c>
    </row>
    <row r="21" spans="2:30" s="8" customFormat="1" ht="20.100000000000001" customHeight="1" x14ac:dyDescent="0.2">
      <c r="B21" s="49"/>
      <c r="C21" s="111" t="s">
        <v>96</v>
      </c>
      <c r="D21" s="50"/>
      <c r="E21" s="51" t="s">
        <v>135</v>
      </c>
      <c r="F21" s="108" t="s">
        <v>250</v>
      </c>
      <c r="G21" s="52"/>
      <c r="H21" s="53" t="s">
        <v>138</v>
      </c>
      <c r="I21" s="53" t="s">
        <v>78</v>
      </c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 t="str">
        <f>T5</f>
        <v>20.01.24</v>
      </c>
      <c r="Y21" s="1" t="str">
        <f t="shared" si="4"/>
        <v>k</v>
      </c>
      <c r="Z21" s="37">
        <f t="shared" si="5"/>
        <v>31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b">
        <f t="shared" si="8"/>
        <v>0</v>
      </c>
    </row>
    <row r="22" spans="2:30" s="8" customFormat="1" ht="20.100000000000001" customHeight="1" x14ac:dyDescent="0.2">
      <c r="B22" s="49"/>
      <c r="C22" s="111" t="s">
        <v>96</v>
      </c>
      <c r="D22" s="50"/>
      <c r="E22" s="51" t="s">
        <v>135</v>
      </c>
      <c r="F22" s="108" t="s">
        <v>195</v>
      </c>
      <c r="G22" s="52"/>
      <c r="H22" s="53" t="s">
        <v>139</v>
      </c>
      <c r="I22" s="53" t="s">
        <v>78</v>
      </c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20.01.24</v>
      </c>
      <c r="Y22" s="1" t="str">
        <f t="shared" si="4"/>
        <v>k</v>
      </c>
      <c r="Z22" s="37">
        <f t="shared" si="5"/>
        <v>33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b">
        <f t="shared" si="8"/>
        <v>0</v>
      </c>
    </row>
    <row r="23" spans="2:30" s="8" customFormat="1" ht="20.100000000000001" customHeight="1" x14ac:dyDescent="0.2">
      <c r="B23" s="49"/>
      <c r="C23" s="111"/>
      <c r="D23" s="50"/>
      <c r="E23" s="51"/>
      <c r="F23" s="108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20.01.24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.100000000000001" customHeight="1" x14ac:dyDescent="0.2">
      <c r="B24" s="59"/>
      <c r="C24" s="112"/>
      <c r="D24" s="60"/>
      <c r="E24" s="61"/>
      <c r="F24" s="109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20.01.24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8.95" customHeight="1" x14ac:dyDescent="0.2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2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.1" customHeight="1" x14ac:dyDescent="0.25">
      <c r="B27" s="124" t="s">
        <v>41</v>
      </c>
      <c r="C27" s="124"/>
      <c r="D27" s="100" t="s">
        <v>40</v>
      </c>
      <c r="E27" s="124" t="s">
        <v>6</v>
      </c>
      <c r="F27" s="124"/>
      <c r="G27" s="124"/>
      <c r="H27" s="100" t="s">
        <v>51</v>
      </c>
      <c r="I27" s="24"/>
      <c r="J27" s="124" t="s">
        <v>41</v>
      </c>
      <c r="K27" s="124"/>
      <c r="L27" s="124"/>
      <c r="M27" s="104" t="s">
        <v>40</v>
      </c>
      <c r="N27" s="140" t="s">
        <v>6</v>
      </c>
      <c r="O27" s="140"/>
      <c r="P27" s="140"/>
      <c r="Q27" s="140"/>
      <c r="R27" s="140" t="s">
        <v>51</v>
      </c>
      <c r="S27" s="140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.100000000000001" customHeight="1" x14ac:dyDescent="0.25">
      <c r="B28" s="133" t="s">
        <v>48</v>
      </c>
      <c r="C28" s="125"/>
      <c r="D28" s="98"/>
      <c r="E28" s="125"/>
      <c r="F28" s="125"/>
      <c r="G28" s="125"/>
      <c r="H28" s="99"/>
      <c r="I28" s="4"/>
      <c r="J28" s="133" t="s">
        <v>43</v>
      </c>
      <c r="K28" s="125"/>
      <c r="L28" s="125"/>
      <c r="M28" s="101"/>
      <c r="N28" s="114"/>
      <c r="O28" s="114"/>
      <c r="P28" s="114"/>
      <c r="Q28" s="114"/>
      <c r="R28" s="114"/>
      <c r="S28" s="115"/>
      <c r="AA28" s="1"/>
      <c r="AC28" s="39"/>
      <c r="AD28" s="39"/>
    </row>
    <row r="29" spans="2:30" s="5" customFormat="1" ht="21" customHeight="1" x14ac:dyDescent="0.25">
      <c r="B29" s="132" t="s">
        <v>44</v>
      </c>
      <c r="C29" s="119"/>
      <c r="D29" s="78"/>
      <c r="E29" s="119"/>
      <c r="F29" s="119"/>
      <c r="G29" s="119"/>
      <c r="H29" s="79"/>
      <c r="I29" s="4"/>
      <c r="J29" s="132" t="s">
        <v>46</v>
      </c>
      <c r="K29" s="119"/>
      <c r="L29" s="119"/>
      <c r="M29" s="102"/>
      <c r="N29" s="116"/>
      <c r="O29" s="116"/>
      <c r="P29" s="116"/>
      <c r="Q29" s="116"/>
      <c r="R29" s="116"/>
      <c r="S29" s="117"/>
      <c r="AC29" s="39"/>
      <c r="AD29" s="39"/>
    </row>
    <row r="30" spans="2:30" s="5" customFormat="1" ht="18.95" customHeight="1" x14ac:dyDescent="0.25">
      <c r="B30" s="132" t="s">
        <v>44</v>
      </c>
      <c r="C30" s="119"/>
      <c r="D30" s="78"/>
      <c r="E30" s="119"/>
      <c r="F30" s="119"/>
      <c r="G30" s="119"/>
      <c r="H30" s="79"/>
      <c r="I30" s="4"/>
      <c r="J30" s="132" t="s">
        <v>45</v>
      </c>
      <c r="K30" s="119"/>
      <c r="L30" s="119"/>
      <c r="M30" s="102"/>
      <c r="N30" s="116"/>
      <c r="O30" s="116"/>
      <c r="P30" s="116"/>
      <c r="Q30" s="116"/>
      <c r="R30" s="116"/>
      <c r="S30" s="117"/>
      <c r="AC30" s="39"/>
      <c r="AD30" s="39"/>
    </row>
    <row r="31" spans="2:30" s="5" customFormat="1" ht="21" customHeight="1" x14ac:dyDescent="0.25">
      <c r="B31" s="132" t="s">
        <v>44</v>
      </c>
      <c r="C31" s="119"/>
      <c r="D31" s="78"/>
      <c r="E31" s="119"/>
      <c r="F31" s="119"/>
      <c r="G31" s="119"/>
      <c r="H31" s="79"/>
      <c r="I31" s="4"/>
      <c r="J31" s="132" t="s">
        <v>42</v>
      </c>
      <c r="K31" s="119"/>
      <c r="L31" s="119"/>
      <c r="M31" s="102"/>
      <c r="N31" s="116"/>
      <c r="O31" s="116"/>
      <c r="P31" s="116"/>
      <c r="Q31" s="116"/>
      <c r="R31" s="116"/>
      <c r="S31" s="117"/>
      <c r="Y31" s="5" t="s">
        <v>18</v>
      </c>
      <c r="AC31" s="39"/>
      <c r="AD31" s="39"/>
    </row>
    <row r="32" spans="2:30" s="5" customFormat="1" ht="20.100000000000001" customHeight="1" x14ac:dyDescent="0.25">
      <c r="B32" s="132" t="s">
        <v>44</v>
      </c>
      <c r="C32" s="119"/>
      <c r="D32" s="78"/>
      <c r="E32" s="119"/>
      <c r="F32" s="119"/>
      <c r="G32" s="119"/>
      <c r="H32" s="79"/>
      <c r="I32" s="4"/>
      <c r="J32" s="132" t="s">
        <v>42</v>
      </c>
      <c r="K32" s="119"/>
      <c r="L32" s="119"/>
      <c r="M32" s="102"/>
      <c r="N32" s="116"/>
      <c r="O32" s="116"/>
      <c r="P32" s="116"/>
      <c r="Q32" s="116"/>
      <c r="R32" s="116"/>
      <c r="S32" s="117"/>
      <c r="AC32" s="39"/>
      <c r="AD32" s="39"/>
    </row>
    <row r="33" spans="2:22" ht="18.95" customHeight="1" x14ac:dyDescent="0.2">
      <c r="B33" s="132" t="s">
        <v>44</v>
      </c>
      <c r="C33" s="119"/>
      <c r="D33" s="78"/>
      <c r="E33" s="119"/>
      <c r="F33" s="119"/>
      <c r="G33" s="119"/>
      <c r="H33" s="79"/>
      <c r="I33" s="3"/>
      <c r="J33" s="132" t="s">
        <v>42</v>
      </c>
      <c r="K33" s="119"/>
      <c r="L33" s="119"/>
      <c r="M33" s="102"/>
      <c r="N33" s="116"/>
      <c r="O33" s="116"/>
      <c r="P33" s="116"/>
      <c r="Q33" s="116"/>
      <c r="R33" s="116"/>
      <c r="S33" s="117"/>
      <c r="T33" s="3"/>
      <c r="U33" s="3"/>
      <c r="V33" s="3"/>
    </row>
    <row r="34" spans="2:22" ht="20.100000000000001" customHeight="1" x14ac:dyDescent="0.2">
      <c r="B34" s="132" t="s">
        <v>47</v>
      </c>
      <c r="C34" s="119"/>
      <c r="D34" s="78"/>
      <c r="E34" s="119"/>
      <c r="F34" s="119"/>
      <c r="G34" s="119"/>
      <c r="H34" s="79"/>
      <c r="I34" s="3"/>
      <c r="J34" s="132" t="s">
        <v>42</v>
      </c>
      <c r="K34" s="119"/>
      <c r="L34" s="119"/>
      <c r="M34" s="102"/>
      <c r="N34" s="116"/>
      <c r="O34" s="116"/>
      <c r="P34" s="116"/>
      <c r="Q34" s="116"/>
      <c r="R34" s="116"/>
      <c r="S34" s="117"/>
      <c r="T34" s="3"/>
      <c r="U34" s="3"/>
      <c r="V34" s="3"/>
    </row>
    <row r="35" spans="2:22" ht="20.100000000000001" customHeight="1" x14ac:dyDescent="0.2">
      <c r="B35" s="126"/>
      <c r="C35" s="120"/>
      <c r="D35" s="80"/>
      <c r="E35" s="120"/>
      <c r="F35" s="120"/>
      <c r="G35" s="120"/>
      <c r="H35" s="81"/>
      <c r="I35" s="3"/>
      <c r="J35" s="126" t="s">
        <v>42</v>
      </c>
      <c r="K35" s="120"/>
      <c r="L35" s="120"/>
      <c r="M35" s="103"/>
      <c r="N35" s="130"/>
      <c r="O35" s="130"/>
      <c r="P35" s="130"/>
      <c r="Q35" s="130"/>
      <c r="R35" s="130"/>
      <c r="S35" s="131"/>
      <c r="T35" s="3"/>
      <c r="U35" s="3"/>
      <c r="V35" s="3"/>
    </row>
    <row r="36" spans="2:22" ht="18.95" customHeight="1" x14ac:dyDescent="0.2">
      <c r="B36" s="141"/>
      <c r="C36" s="141"/>
      <c r="D36" s="118"/>
      <c r="E36" s="118"/>
      <c r="F36" s="118"/>
      <c r="G36" s="118"/>
      <c r="H36" s="118"/>
      <c r="I36" s="3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3"/>
      <c r="U36" s="3"/>
      <c r="V36" s="3"/>
    </row>
    <row r="37" spans="2:22" ht="18" customHeight="1" x14ac:dyDescent="0.2">
      <c r="B37" s="127" t="s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9"/>
      <c r="T37" s="3"/>
      <c r="U37" s="3"/>
      <c r="V37" s="3"/>
    </row>
    <row r="38" spans="2:22" ht="18" customHeight="1" x14ac:dyDescent="0.2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3"/>
      <c r="U38" s="3"/>
      <c r="V38" s="3"/>
    </row>
    <row r="39" spans="2:22" ht="15" x14ac:dyDescent="0.25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5" x14ac:dyDescent="0.25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2">
      <c r="E42" s="118"/>
      <c r="F42" s="118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B7:B8"/>
    <mergeCell ref="H1:R1"/>
    <mergeCell ref="H2:R2"/>
    <mergeCell ref="D5:H5"/>
    <mergeCell ref="J5:M5"/>
    <mergeCell ref="O5:R5"/>
  </mergeCells>
  <conditionalFormatting sqref="J9:O9">
    <cfRule type="cellIs" dxfId="23" priority="7" stopIfTrue="1" operator="between">
      <formula>1</formula>
      <formula>300</formula>
    </cfRule>
    <cfRule type="cellIs" dxfId="22" priority="8" stopIfTrue="1" operator="lessThanOrEqual">
      <formula>0</formula>
    </cfRule>
  </conditionalFormatting>
  <conditionalFormatting sqref="J10:O12">
    <cfRule type="cellIs" dxfId="21" priority="3" stopIfTrue="1" operator="between">
      <formula>1</formula>
      <formula>300</formula>
    </cfRule>
    <cfRule type="cellIs" dxfId="20" priority="4" stopIfTrue="1" operator="lessThanOrEqual">
      <formula>0</formula>
    </cfRule>
  </conditionalFormatting>
  <conditionalFormatting sqref="J13:O24">
    <cfRule type="cellIs" dxfId="19" priority="5" stopIfTrue="1" operator="between">
      <formula>1</formula>
      <formula>300</formula>
    </cfRule>
    <cfRule type="cellIs" dxfId="18" priority="6" stopIfTrue="1" operator="lessThanOrEqual">
      <formula>0</formula>
    </cfRule>
  </conditionalFormatting>
  <conditionalFormatting sqref="K12">
    <cfRule type="cellIs" dxfId="17" priority="1" stopIfTrue="1" operator="between">
      <formula>1</formula>
      <formula>300</formula>
    </cfRule>
    <cfRule type="cellIs" dxfId="16" priority="2" stopIfTrue="1" operator="lessThanOrEqual">
      <formula>0</formula>
    </cfRule>
  </conditionalFormatting>
  <dataValidations count="4">
    <dataValidation type="list" allowBlank="1" showInputMessage="1" showErrorMessage="1" sqref="D5:H5" xr:uid="{830D327B-0176-4926-BC7A-D0F8644A835C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2BEDD619-4190-4E3E-AA9B-B8A66A92171C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E9:E24" xr:uid="{B0B18A93-6449-4B4A-A8D9-D6C3538E1A5D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C9:C24" xr:uid="{2445A68F-7A7A-41D3-8149-6486BDCE28CA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BC71D-1C6D-4D43-BE15-FC07739006C2}">
  <sheetPr>
    <pageSetUpPr autoPageBreaks="0" fitToPage="1"/>
  </sheetPr>
  <dimension ref="B1:AD42"/>
  <sheetViews>
    <sheetView showGridLines="0" showZeros="0" showOutlineSymbols="0" topLeftCell="A3" zoomScaleNormal="100" zoomScaleSheetLayoutView="75" zoomScalePageLayoutView="120" workbookViewId="0">
      <selection activeCell="H24" sqref="H24"/>
    </sheetView>
  </sheetViews>
  <sheetFormatPr baseColWidth="10" defaultColWidth="9.140625" defaultRowHeight="12.75" x14ac:dyDescent="0.2"/>
  <cols>
    <col min="1" max="1" width="9.140625" style="3"/>
    <col min="2" max="2" width="10.140625" style="3" bestFit="1" customWidth="1"/>
    <col min="3" max="3" width="6.42578125" style="1" customWidth="1"/>
    <col min="4" max="4" width="8.5703125" style="1" customWidth="1"/>
    <col min="5" max="5" width="6.42578125" style="19" customWidth="1"/>
    <col min="6" max="6" width="12" style="1" customWidth="1"/>
    <col min="7" max="7" width="3.85546875" style="1" customWidth="1"/>
    <col min="8" max="8" width="27.5703125" style="4" customWidth="1"/>
    <col min="9" max="9" width="20.42578125" style="4" customWidth="1"/>
    <col min="10" max="10" width="7.140625" style="1" customWidth="1"/>
    <col min="11" max="11" width="7.140625" style="21" customWidth="1"/>
    <col min="12" max="12" width="7.140625" style="1" customWidth="1"/>
    <col min="13" max="13" width="8.85546875" style="1" customWidth="1"/>
    <col min="14" max="15" width="7.140625" style="1" customWidth="1"/>
    <col min="16" max="18" width="7.5703125" style="1" customWidth="1"/>
    <col min="19" max="19" width="10.5703125" style="20" customWidth="1"/>
    <col min="20" max="20" width="14" style="20" customWidth="1"/>
    <col min="21" max="21" width="7" style="20" customWidth="1"/>
    <col min="22" max="22" width="5.5703125" style="20" customWidth="1"/>
    <col min="23" max="23" width="14.140625" style="3" customWidth="1"/>
    <col min="24" max="26" width="9.140625" style="3" hidden="1" customWidth="1"/>
    <col min="27" max="27" width="7.85546875" style="3" hidden="1" customWidth="1"/>
    <col min="28" max="28" width="9.140625" style="3" hidden="1" customWidth="1"/>
    <col min="29" max="30" width="9.140625" style="2" hidden="1" customWidth="1"/>
    <col min="31" max="16384" width="9.140625" style="3"/>
  </cols>
  <sheetData>
    <row r="1" spans="2:30" ht="53.25" customHeight="1" x14ac:dyDescent="0.8">
      <c r="H1" s="134" t="s">
        <v>49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2:30" ht="24.75" customHeight="1" x14ac:dyDescent="0.5">
      <c r="H2" s="139" t="s">
        <v>28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2:30" x14ac:dyDescent="0.2">
      <c r="D3" s="32" t="s">
        <v>52</v>
      </c>
    </row>
    <row r="4" spans="2:30" ht="12" customHeight="1" x14ac:dyDescent="0.2"/>
    <row r="5" spans="2:30" s="5" customFormat="1" ht="15.75" x14ac:dyDescent="0.25">
      <c r="C5" s="27" t="s">
        <v>23</v>
      </c>
      <c r="D5" s="138" t="s">
        <v>244</v>
      </c>
      <c r="E5" s="138"/>
      <c r="F5" s="138"/>
      <c r="G5" s="138"/>
      <c r="H5" s="138"/>
      <c r="I5" s="27" t="s">
        <v>0</v>
      </c>
      <c r="J5" s="138" t="s">
        <v>78</v>
      </c>
      <c r="K5" s="138"/>
      <c r="L5" s="138"/>
      <c r="M5" s="138"/>
      <c r="N5" s="27" t="s">
        <v>1</v>
      </c>
      <c r="O5" s="137" t="s">
        <v>245</v>
      </c>
      <c r="P5" s="137"/>
      <c r="Q5" s="137"/>
      <c r="R5" s="137"/>
      <c r="S5" s="27" t="s">
        <v>2</v>
      </c>
      <c r="T5" s="105" t="s">
        <v>247</v>
      </c>
      <c r="U5" s="28" t="s">
        <v>20</v>
      </c>
      <c r="V5" s="29">
        <v>5</v>
      </c>
      <c r="AC5" s="39"/>
      <c r="AD5" s="39"/>
    </row>
    <row r="6" spans="2:30" x14ac:dyDescent="0.2">
      <c r="AB6" s="42" t="s">
        <v>34</v>
      </c>
      <c r="AC6" s="42" t="s">
        <v>34</v>
      </c>
      <c r="AD6" s="42" t="s">
        <v>34</v>
      </c>
    </row>
    <row r="7" spans="2:30" s="1" customFormat="1" x14ac:dyDescent="0.2">
      <c r="B7" s="135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2">
      <c r="B8" s="136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.100000000000001" customHeight="1" x14ac:dyDescent="0.2">
      <c r="B9" s="68"/>
      <c r="C9" s="110" t="s">
        <v>98</v>
      </c>
      <c r="D9" s="82"/>
      <c r="E9" s="83" t="s">
        <v>135</v>
      </c>
      <c r="F9" s="106" t="s">
        <v>229</v>
      </c>
      <c r="G9" s="84"/>
      <c r="H9" s="85" t="s">
        <v>140</v>
      </c>
      <c r="I9" s="85" t="s">
        <v>54</v>
      </c>
      <c r="J9" s="86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str">
        <f t="shared" ref="T9:T24" si="3">IF(AA9=1,S9*AD9,"")</f>
        <v/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21.01.24</v>
      </c>
      <c r="Y9" s="1" t="str">
        <f t="shared" ref="Y9:Y24" si="4">IF(ISNUMBER(FIND("M",E9)),"m",IF(ISNUMBER(FIND("K",E9)),"k"))</f>
        <v>k</v>
      </c>
      <c r="Z9" s="37">
        <f t="shared" ref="Z9:Z24" si="5">IF(OR(F9="",X9=""),0,(YEAR(X9)-YEAR(F9)))</f>
        <v>30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2:30" s="8" customFormat="1" ht="20.100000000000001" customHeight="1" x14ac:dyDescent="0.2">
      <c r="B10" s="49"/>
      <c r="C10" s="111" t="s">
        <v>98</v>
      </c>
      <c r="D10" s="91"/>
      <c r="E10" s="51" t="s">
        <v>135</v>
      </c>
      <c r="F10" s="107" t="s">
        <v>230</v>
      </c>
      <c r="G10" s="92"/>
      <c r="H10" s="93" t="s">
        <v>141</v>
      </c>
      <c r="I10" s="93" t="s">
        <v>78</v>
      </c>
      <c r="J10" s="9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21.01.24</v>
      </c>
      <c r="Y10" s="1" t="str">
        <f t="shared" si="4"/>
        <v>k</v>
      </c>
      <c r="Z10" s="37">
        <f t="shared" si="5"/>
        <v>27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b">
        <f t="shared" ref="AD10:AD24" si="8">IF(Y10="m",AB10,IF(Y10="k",AC10,""))</f>
        <v>0</v>
      </c>
    </row>
    <row r="11" spans="2:30" s="8" customFormat="1" ht="20.100000000000001" customHeight="1" x14ac:dyDescent="0.2">
      <c r="B11" s="49"/>
      <c r="C11" s="111" t="s">
        <v>98</v>
      </c>
      <c r="D11" s="91"/>
      <c r="E11" s="51" t="s">
        <v>135</v>
      </c>
      <c r="F11" s="107" t="s">
        <v>242</v>
      </c>
      <c r="G11" s="92"/>
      <c r="H11" s="93" t="s">
        <v>142</v>
      </c>
      <c r="I11" s="93" t="s">
        <v>143</v>
      </c>
      <c r="J11" s="9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 t="str">
        <f>T5</f>
        <v>21.01.24</v>
      </c>
      <c r="Y11" s="1" t="str">
        <f t="shared" si="4"/>
        <v>k</v>
      </c>
      <c r="Z11" s="37">
        <f t="shared" si="5"/>
        <v>33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b">
        <f t="shared" si="8"/>
        <v>0</v>
      </c>
    </row>
    <row r="12" spans="2:30" s="8" customFormat="1" ht="20.100000000000001" customHeight="1" x14ac:dyDescent="0.2">
      <c r="B12" s="49"/>
      <c r="C12" s="111" t="s">
        <v>98</v>
      </c>
      <c r="D12" s="91"/>
      <c r="E12" s="51" t="s">
        <v>135</v>
      </c>
      <c r="F12" s="107" t="s">
        <v>204</v>
      </c>
      <c r="G12" s="92"/>
      <c r="H12" s="93" t="s">
        <v>265</v>
      </c>
      <c r="I12" s="93" t="s">
        <v>55</v>
      </c>
      <c r="J12" s="9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 t="str">
        <f>T5</f>
        <v>21.01.24</v>
      </c>
      <c r="Y12" s="1" t="str">
        <f t="shared" si="4"/>
        <v>k</v>
      </c>
      <c r="Z12" s="37">
        <f t="shared" si="5"/>
        <v>29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b">
        <f t="shared" si="8"/>
        <v>0</v>
      </c>
    </row>
    <row r="13" spans="2:30" s="8" customFormat="1" ht="20.100000000000001" customHeight="1" x14ac:dyDescent="0.2">
      <c r="B13" s="49"/>
      <c r="C13" s="111" t="s">
        <v>96</v>
      </c>
      <c r="D13" s="50"/>
      <c r="E13" s="51" t="s">
        <v>135</v>
      </c>
      <c r="F13" s="108" t="s">
        <v>271</v>
      </c>
      <c r="G13" s="52"/>
      <c r="H13" s="53" t="s">
        <v>95</v>
      </c>
      <c r="I13" s="53" t="s">
        <v>54</v>
      </c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 t="str">
        <f>T5</f>
        <v>21.01.24</v>
      </c>
      <c r="Y13" s="1" t="str">
        <f t="shared" si="4"/>
        <v>k</v>
      </c>
      <c r="Z13" s="37">
        <f t="shared" si="5"/>
        <v>34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b">
        <f t="shared" si="8"/>
        <v>0</v>
      </c>
    </row>
    <row r="14" spans="2:30" s="8" customFormat="1" ht="20.100000000000001" customHeight="1" x14ac:dyDescent="0.2">
      <c r="B14" s="49"/>
      <c r="C14" s="111" t="s">
        <v>145</v>
      </c>
      <c r="D14" s="50"/>
      <c r="E14" s="51" t="s">
        <v>135</v>
      </c>
      <c r="F14" s="108" t="s">
        <v>231</v>
      </c>
      <c r="G14" s="52"/>
      <c r="H14" s="53" t="s">
        <v>144</v>
      </c>
      <c r="I14" s="53" t="s">
        <v>88</v>
      </c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 t="str">
        <f>T5</f>
        <v>21.01.24</v>
      </c>
      <c r="Y14" s="1" t="str">
        <f t="shared" si="4"/>
        <v>k</v>
      </c>
      <c r="Z14" s="37">
        <f t="shared" si="5"/>
        <v>22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b">
        <f t="shared" si="8"/>
        <v>0</v>
      </c>
    </row>
    <row r="15" spans="2:30" s="8" customFormat="1" ht="20.100000000000001" customHeight="1" x14ac:dyDescent="0.2">
      <c r="B15" s="49"/>
      <c r="C15" s="111" t="s">
        <v>68</v>
      </c>
      <c r="D15" s="50"/>
      <c r="E15" s="51" t="s">
        <v>135</v>
      </c>
      <c r="F15" s="108" t="s">
        <v>217</v>
      </c>
      <c r="G15" s="52"/>
      <c r="H15" s="53" t="s">
        <v>270</v>
      </c>
      <c r="I15" s="53" t="s">
        <v>54</v>
      </c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 t="str">
        <f>T5</f>
        <v>21.01.24</v>
      </c>
      <c r="Y15" s="1" t="str">
        <f t="shared" si="4"/>
        <v>k</v>
      </c>
      <c r="Z15" s="37">
        <f t="shared" si="5"/>
        <v>32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b">
        <f t="shared" si="8"/>
        <v>0</v>
      </c>
    </row>
    <row r="16" spans="2:30" s="8" customFormat="1" ht="20.100000000000001" customHeight="1" x14ac:dyDescent="0.2">
      <c r="B16" s="49"/>
      <c r="C16" s="111" t="s">
        <v>68</v>
      </c>
      <c r="D16" s="50"/>
      <c r="E16" s="51" t="s">
        <v>135</v>
      </c>
      <c r="F16" s="108" t="s">
        <v>205</v>
      </c>
      <c r="G16" s="52"/>
      <c r="H16" s="53" t="s">
        <v>146</v>
      </c>
      <c r="I16" s="53" t="s">
        <v>55</v>
      </c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str">
        <f t="shared" si="3"/>
        <v/>
      </c>
      <c r="U16" s="52"/>
      <c r="V16" s="51"/>
      <c r="W16" s="58" t="str">
        <f t="shared" si="7"/>
        <v/>
      </c>
      <c r="X16" s="30" t="str">
        <f>T5</f>
        <v>21.01.24</v>
      </c>
      <c r="Y16" s="1" t="str">
        <f t="shared" si="4"/>
        <v>k</v>
      </c>
      <c r="Z16" s="37">
        <f t="shared" si="5"/>
        <v>30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b">
        <f t="shared" si="8"/>
        <v>0</v>
      </c>
    </row>
    <row r="17" spans="2:30" s="8" customFormat="1" ht="20.100000000000001" customHeight="1" x14ac:dyDescent="0.2">
      <c r="B17" s="49"/>
      <c r="C17" s="111" t="s">
        <v>68</v>
      </c>
      <c r="D17" s="50"/>
      <c r="E17" s="51" t="s">
        <v>135</v>
      </c>
      <c r="F17" s="108" t="s">
        <v>206</v>
      </c>
      <c r="G17" s="52"/>
      <c r="H17" s="53" t="s">
        <v>147</v>
      </c>
      <c r="I17" s="53" t="s">
        <v>55</v>
      </c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str">
        <f t="shared" si="3"/>
        <v/>
      </c>
      <c r="U17" s="52"/>
      <c r="V17" s="51"/>
      <c r="W17" s="58" t="str">
        <f t="shared" si="7"/>
        <v/>
      </c>
      <c r="X17" s="30" t="str">
        <f>T5</f>
        <v>21.01.24</v>
      </c>
      <c r="Y17" s="1" t="str">
        <f t="shared" si="4"/>
        <v>k</v>
      </c>
      <c r="Z17" s="37">
        <f t="shared" si="5"/>
        <v>23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8"/>
        <v>0</v>
      </c>
    </row>
    <row r="18" spans="2:30" s="8" customFormat="1" ht="20.100000000000001" customHeight="1" x14ac:dyDescent="0.2">
      <c r="B18" s="49"/>
      <c r="C18" s="111" t="s">
        <v>68</v>
      </c>
      <c r="D18" s="50"/>
      <c r="E18" s="51" t="s">
        <v>135</v>
      </c>
      <c r="F18" s="108" t="s">
        <v>251</v>
      </c>
      <c r="G18" s="52"/>
      <c r="H18" s="53" t="s">
        <v>132</v>
      </c>
      <c r="I18" s="53" t="s">
        <v>117</v>
      </c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21.01.24</v>
      </c>
      <c r="Y18" s="1" t="str">
        <f t="shared" si="4"/>
        <v>k</v>
      </c>
      <c r="Z18" s="37">
        <f t="shared" si="5"/>
        <v>21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b">
        <f t="shared" si="8"/>
        <v>0</v>
      </c>
    </row>
    <row r="19" spans="2:30" s="8" customFormat="1" ht="20.100000000000001" customHeight="1" x14ac:dyDescent="0.2">
      <c r="B19" s="49"/>
      <c r="C19" s="111" t="s">
        <v>149</v>
      </c>
      <c r="D19" s="50"/>
      <c r="E19" s="51" t="s">
        <v>135</v>
      </c>
      <c r="F19" s="108" t="s">
        <v>232</v>
      </c>
      <c r="G19" s="52"/>
      <c r="H19" s="53" t="s">
        <v>148</v>
      </c>
      <c r="I19" s="53" t="s">
        <v>88</v>
      </c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str">
        <f t="shared" si="3"/>
        <v/>
      </c>
      <c r="U19" s="52"/>
      <c r="V19" s="51"/>
      <c r="W19" s="58" t="str">
        <f t="shared" si="7"/>
        <v/>
      </c>
      <c r="X19" s="30" t="str">
        <f>T5</f>
        <v>21.01.24</v>
      </c>
      <c r="Y19" s="1" t="str">
        <f t="shared" si="4"/>
        <v>k</v>
      </c>
      <c r="Z19" s="37">
        <f t="shared" si="5"/>
        <v>33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b">
        <f t="shared" si="8"/>
        <v>0</v>
      </c>
    </row>
    <row r="20" spans="2:30" s="8" customFormat="1" ht="20.100000000000001" customHeight="1" x14ac:dyDescent="0.2">
      <c r="B20" s="49"/>
      <c r="C20" s="111" t="s">
        <v>149</v>
      </c>
      <c r="D20" s="50"/>
      <c r="E20" s="51" t="s">
        <v>135</v>
      </c>
      <c r="F20" s="108" t="s">
        <v>218</v>
      </c>
      <c r="G20" s="52"/>
      <c r="H20" s="53" t="s">
        <v>150</v>
      </c>
      <c r="I20" s="53" t="s">
        <v>78</v>
      </c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21.01.24</v>
      </c>
      <c r="Y20" s="1" t="str">
        <f t="shared" si="4"/>
        <v>k</v>
      </c>
      <c r="Z20" s="37">
        <f t="shared" si="5"/>
        <v>31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b">
        <f t="shared" si="8"/>
        <v>0</v>
      </c>
    </row>
    <row r="21" spans="2:30" s="8" customFormat="1" ht="20.100000000000001" customHeight="1" x14ac:dyDescent="0.2">
      <c r="B21" s="49"/>
      <c r="C21" s="111" t="s">
        <v>103</v>
      </c>
      <c r="D21" s="50"/>
      <c r="E21" s="51" t="s">
        <v>135</v>
      </c>
      <c r="F21" s="108" t="s">
        <v>248</v>
      </c>
      <c r="G21" s="52"/>
      <c r="H21" s="53" t="s">
        <v>151</v>
      </c>
      <c r="I21" s="53" t="s">
        <v>78</v>
      </c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 t="str">
        <f>T5</f>
        <v>21.01.24</v>
      </c>
      <c r="Y21" s="1" t="str">
        <f t="shared" si="4"/>
        <v>k</v>
      </c>
      <c r="Z21" s="37">
        <f t="shared" si="5"/>
        <v>30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b">
        <f t="shared" si="8"/>
        <v>0</v>
      </c>
    </row>
    <row r="22" spans="2:30" s="8" customFormat="1" ht="20.100000000000001" customHeight="1" x14ac:dyDescent="0.2">
      <c r="B22" s="49"/>
      <c r="C22" s="111" t="s">
        <v>103</v>
      </c>
      <c r="D22" s="50"/>
      <c r="E22" s="51" t="s">
        <v>135</v>
      </c>
      <c r="F22" s="108" t="s">
        <v>243</v>
      </c>
      <c r="G22" s="52"/>
      <c r="H22" s="53" t="s">
        <v>152</v>
      </c>
      <c r="I22" s="53" t="s">
        <v>78</v>
      </c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21.01.24</v>
      </c>
      <c r="Y22" s="1" t="str">
        <f t="shared" si="4"/>
        <v>k</v>
      </c>
      <c r="Z22" s="37">
        <f t="shared" si="5"/>
        <v>33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b">
        <f t="shared" si="8"/>
        <v>0</v>
      </c>
    </row>
    <row r="23" spans="2:30" s="8" customFormat="1" ht="20.100000000000001" customHeight="1" x14ac:dyDescent="0.2">
      <c r="B23" s="49"/>
      <c r="C23" s="111"/>
      <c r="D23" s="50"/>
      <c r="E23" s="51"/>
      <c r="F23" s="108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21.01.24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.100000000000001" customHeight="1" x14ac:dyDescent="0.2">
      <c r="B24" s="59"/>
      <c r="C24" s="112"/>
      <c r="D24" s="60"/>
      <c r="E24" s="61"/>
      <c r="F24" s="109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21.01.24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8.95" customHeight="1" x14ac:dyDescent="0.2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2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.1" customHeight="1" x14ac:dyDescent="0.25">
      <c r="B27" s="124" t="s">
        <v>41</v>
      </c>
      <c r="C27" s="124"/>
      <c r="D27" s="100" t="s">
        <v>40</v>
      </c>
      <c r="E27" s="124" t="s">
        <v>6</v>
      </c>
      <c r="F27" s="124"/>
      <c r="G27" s="124"/>
      <c r="H27" s="100" t="s">
        <v>51</v>
      </c>
      <c r="I27" s="24"/>
      <c r="J27" s="124" t="s">
        <v>41</v>
      </c>
      <c r="K27" s="124"/>
      <c r="L27" s="124"/>
      <c r="M27" s="104" t="s">
        <v>40</v>
      </c>
      <c r="N27" s="140" t="s">
        <v>6</v>
      </c>
      <c r="O27" s="140"/>
      <c r="P27" s="140"/>
      <c r="Q27" s="140"/>
      <c r="R27" s="140" t="s">
        <v>51</v>
      </c>
      <c r="S27" s="140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.100000000000001" customHeight="1" x14ac:dyDescent="0.25">
      <c r="B28" s="133" t="s">
        <v>48</v>
      </c>
      <c r="C28" s="125"/>
      <c r="D28" s="98"/>
      <c r="E28" s="125"/>
      <c r="F28" s="125"/>
      <c r="G28" s="125"/>
      <c r="H28" s="99"/>
      <c r="I28" s="4"/>
      <c r="J28" s="133" t="s">
        <v>43</v>
      </c>
      <c r="K28" s="125"/>
      <c r="L28" s="125"/>
      <c r="M28" s="101"/>
      <c r="N28" s="114"/>
      <c r="O28" s="114"/>
      <c r="P28" s="114"/>
      <c r="Q28" s="114"/>
      <c r="R28" s="114"/>
      <c r="S28" s="115"/>
      <c r="AA28" s="1"/>
      <c r="AC28" s="39"/>
      <c r="AD28" s="39"/>
    </row>
    <row r="29" spans="2:30" s="5" customFormat="1" ht="21" customHeight="1" x14ac:dyDescent="0.25">
      <c r="B29" s="132" t="s">
        <v>44</v>
      </c>
      <c r="C29" s="119"/>
      <c r="D29" s="78"/>
      <c r="E29" s="119"/>
      <c r="F29" s="119"/>
      <c r="G29" s="119"/>
      <c r="H29" s="79"/>
      <c r="I29" s="4"/>
      <c r="J29" s="132" t="s">
        <v>46</v>
      </c>
      <c r="K29" s="119"/>
      <c r="L29" s="119"/>
      <c r="M29" s="102"/>
      <c r="N29" s="116"/>
      <c r="O29" s="116"/>
      <c r="P29" s="116"/>
      <c r="Q29" s="116"/>
      <c r="R29" s="116"/>
      <c r="S29" s="117"/>
      <c r="AC29" s="39"/>
      <c r="AD29" s="39"/>
    </row>
    <row r="30" spans="2:30" s="5" customFormat="1" ht="18.95" customHeight="1" x14ac:dyDescent="0.25">
      <c r="B30" s="132" t="s">
        <v>44</v>
      </c>
      <c r="C30" s="119"/>
      <c r="D30" s="78"/>
      <c r="E30" s="119"/>
      <c r="F30" s="119"/>
      <c r="G30" s="119"/>
      <c r="H30" s="79"/>
      <c r="I30" s="4"/>
      <c r="J30" s="132" t="s">
        <v>45</v>
      </c>
      <c r="K30" s="119"/>
      <c r="L30" s="119"/>
      <c r="M30" s="102"/>
      <c r="N30" s="116"/>
      <c r="O30" s="116"/>
      <c r="P30" s="116"/>
      <c r="Q30" s="116"/>
      <c r="R30" s="116"/>
      <c r="S30" s="117"/>
      <c r="AC30" s="39"/>
      <c r="AD30" s="39"/>
    </row>
    <row r="31" spans="2:30" s="5" customFormat="1" ht="21" customHeight="1" x14ac:dyDescent="0.25">
      <c r="B31" s="132" t="s">
        <v>44</v>
      </c>
      <c r="C31" s="119"/>
      <c r="D31" s="78"/>
      <c r="E31" s="119"/>
      <c r="F31" s="119"/>
      <c r="G31" s="119"/>
      <c r="H31" s="79"/>
      <c r="I31" s="4"/>
      <c r="J31" s="132" t="s">
        <v>42</v>
      </c>
      <c r="K31" s="119"/>
      <c r="L31" s="119"/>
      <c r="M31" s="102"/>
      <c r="N31" s="116"/>
      <c r="O31" s="116"/>
      <c r="P31" s="116"/>
      <c r="Q31" s="116"/>
      <c r="R31" s="116"/>
      <c r="S31" s="117"/>
      <c r="Y31" s="5" t="s">
        <v>18</v>
      </c>
      <c r="AC31" s="39"/>
      <c r="AD31" s="39"/>
    </row>
    <row r="32" spans="2:30" s="5" customFormat="1" ht="20.100000000000001" customHeight="1" x14ac:dyDescent="0.25">
      <c r="B32" s="132" t="s">
        <v>44</v>
      </c>
      <c r="C32" s="119"/>
      <c r="D32" s="78"/>
      <c r="E32" s="119"/>
      <c r="F32" s="119"/>
      <c r="G32" s="119"/>
      <c r="H32" s="79"/>
      <c r="I32" s="4"/>
      <c r="J32" s="132" t="s">
        <v>42</v>
      </c>
      <c r="K32" s="119"/>
      <c r="L32" s="119"/>
      <c r="M32" s="102"/>
      <c r="N32" s="116"/>
      <c r="O32" s="116"/>
      <c r="P32" s="116"/>
      <c r="Q32" s="116"/>
      <c r="R32" s="116"/>
      <c r="S32" s="117"/>
      <c r="AC32" s="39"/>
      <c r="AD32" s="39"/>
    </row>
    <row r="33" spans="2:22" ht="18.95" customHeight="1" x14ac:dyDescent="0.2">
      <c r="B33" s="132" t="s">
        <v>44</v>
      </c>
      <c r="C33" s="119"/>
      <c r="D33" s="78"/>
      <c r="E33" s="119"/>
      <c r="F33" s="119"/>
      <c r="G33" s="119"/>
      <c r="H33" s="79"/>
      <c r="I33" s="3"/>
      <c r="J33" s="132" t="s">
        <v>42</v>
      </c>
      <c r="K33" s="119"/>
      <c r="L33" s="119"/>
      <c r="M33" s="102"/>
      <c r="N33" s="116"/>
      <c r="O33" s="116"/>
      <c r="P33" s="116"/>
      <c r="Q33" s="116"/>
      <c r="R33" s="116"/>
      <c r="S33" s="117"/>
      <c r="T33" s="3"/>
      <c r="U33" s="3"/>
      <c r="V33" s="3"/>
    </row>
    <row r="34" spans="2:22" ht="20.100000000000001" customHeight="1" x14ac:dyDescent="0.2">
      <c r="B34" s="132" t="s">
        <v>47</v>
      </c>
      <c r="C34" s="119"/>
      <c r="D34" s="78"/>
      <c r="E34" s="119"/>
      <c r="F34" s="119"/>
      <c r="G34" s="119"/>
      <c r="H34" s="79"/>
      <c r="I34" s="3"/>
      <c r="J34" s="132" t="s">
        <v>42</v>
      </c>
      <c r="K34" s="119"/>
      <c r="L34" s="119"/>
      <c r="M34" s="102"/>
      <c r="N34" s="116"/>
      <c r="O34" s="116"/>
      <c r="P34" s="116"/>
      <c r="Q34" s="116"/>
      <c r="R34" s="116"/>
      <c r="S34" s="117"/>
      <c r="T34" s="3"/>
      <c r="U34" s="3"/>
      <c r="V34" s="3"/>
    </row>
    <row r="35" spans="2:22" ht="20.100000000000001" customHeight="1" x14ac:dyDescent="0.2">
      <c r="B35" s="126"/>
      <c r="C35" s="120"/>
      <c r="D35" s="80"/>
      <c r="E35" s="120"/>
      <c r="F35" s="120"/>
      <c r="G35" s="120"/>
      <c r="H35" s="81"/>
      <c r="I35" s="3"/>
      <c r="J35" s="126" t="s">
        <v>42</v>
      </c>
      <c r="K35" s="120"/>
      <c r="L35" s="120"/>
      <c r="M35" s="103"/>
      <c r="N35" s="130"/>
      <c r="O35" s="130"/>
      <c r="P35" s="130"/>
      <c r="Q35" s="130"/>
      <c r="R35" s="130"/>
      <c r="S35" s="131"/>
      <c r="T35" s="3"/>
      <c r="U35" s="3"/>
      <c r="V35" s="3"/>
    </row>
    <row r="36" spans="2:22" ht="18.95" customHeight="1" x14ac:dyDescent="0.2">
      <c r="B36" s="141"/>
      <c r="C36" s="141"/>
      <c r="D36" s="118"/>
      <c r="E36" s="118"/>
      <c r="F36" s="118"/>
      <c r="G36" s="118"/>
      <c r="H36" s="118"/>
      <c r="I36" s="3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3"/>
      <c r="U36" s="3"/>
      <c r="V36" s="3"/>
    </row>
    <row r="37" spans="2:22" ht="18" customHeight="1" x14ac:dyDescent="0.2">
      <c r="B37" s="127" t="s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9"/>
      <c r="T37" s="3"/>
      <c r="U37" s="3"/>
      <c r="V37" s="3"/>
    </row>
    <row r="38" spans="2:22" ht="18" customHeight="1" x14ac:dyDescent="0.2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3"/>
      <c r="U38" s="3"/>
      <c r="V38" s="3"/>
    </row>
    <row r="39" spans="2:22" ht="15" x14ac:dyDescent="0.25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5" x14ac:dyDescent="0.25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2">
      <c r="E42" s="118"/>
      <c r="F42" s="118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B7:B8"/>
    <mergeCell ref="H1:R1"/>
    <mergeCell ref="H2:R2"/>
    <mergeCell ref="D5:H5"/>
    <mergeCell ref="J5:M5"/>
    <mergeCell ref="O5:R5"/>
  </mergeCells>
  <conditionalFormatting sqref="J9:O9">
    <cfRule type="cellIs" dxfId="15" priority="7" stopIfTrue="1" operator="between">
      <formula>1</formula>
      <formula>300</formula>
    </cfRule>
    <cfRule type="cellIs" dxfId="14" priority="8" stopIfTrue="1" operator="lessThanOrEqual">
      <formula>0</formula>
    </cfRule>
  </conditionalFormatting>
  <conditionalFormatting sqref="J10:O12">
    <cfRule type="cellIs" dxfId="13" priority="3" stopIfTrue="1" operator="between">
      <formula>1</formula>
      <formula>300</formula>
    </cfRule>
    <cfRule type="cellIs" dxfId="12" priority="4" stopIfTrue="1" operator="lessThanOrEqual">
      <formula>0</formula>
    </cfRule>
  </conditionalFormatting>
  <conditionalFormatting sqref="J13:O24">
    <cfRule type="cellIs" dxfId="11" priority="5" stopIfTrue="1" operator="between">
      <formula>1</formula>
      <formula>300</formula>
    </cfRule>
    <cfRule type="cellIs" dxfId="10" priority="6" stopIfTrue="1" operator="lessThanOrEqual">
      <formula>0</formula>
    </cfRule>
  </conditionalFormatting>
  <conditionalFormatting sqref="K12">
    <cfRule type="cellIs" dxfId="9" priority="1" stopIfTrue="1" operator="between">
      <formula>1</formula>
      <formula>300</formula>
    </cfRule>
    <cfRule type="cellIs" dxfId="8" priority="2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C9:C24" xr:uid="{913B7372-9D30-4D19-B305-F74606238259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:E24" xr:uid="{D912E6BF-7EEB-40E8-9FAD-440CFAFAACE3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8E9F9B68-4BB2-4B0F-8D25-F3F897E4AB21}">
      <formula1>"Dommer,Stevnets leder,Jury,Sekretær,Speaker,Teknisk kontrollør, Chief Marshall,Tidtaker"</formula1>
    </dataValidation>
    <dataValidation type="list" allowBlank="1" showInputMessage="1" showErrorMessage="1" sqref="D5:H5" xr:uid="{A9619578-1813-4B64-A5CD-C9CCB06874D3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B32D4-0450-4C79-8DEB-9E3AFE97A20B}">
  <sheetPr>
    <pageSetUpPr autoPageBreaks="0" fitToPage="1"/>
  </sheetPr>
  <dimension ref="B1:AD42"/>
  <sheetViews>
    <sheetView showGridLines="0" showZeros="0" showOutlineSymbols="0" topLeftCell="A3" zoomScaleNormal="100" zoomScaleSheetLayoutView="75" zoomScalePageLayoutView="120" workbookViewId="0">
      <selection activeCell="H22" sqref="H22"/>
    </sheetView>
  </sheetViews>
  <sheetFormatPr baseColWidth="10" defaultColWidth="9.140625" defaultRowHeight="12.75" x14ac:dyDescent="0.2"/>
  <cols>
    <col min="1" max="1" width="9.140625" style="3"/>
    <col min="2" max="2" width="10.140625" style="3" bestFit="1" customWidth="1"/>
    <col min="3" max="3" width="6.42578125" style="1" customWidth="1"/>
    <col min="4" max="4" width="8.5703125" style="1" customWidth="1"/>
    <col min="5" max="5" width="6.42578125" style="19" customWidth="1"/>
    <col min="6" max="6" width="12" style="1" customWidth="1"/>
    <col min="7" max="7" width="3.85546875" style="1" customWidth="1"/>
    <col min="8" max="8" width="27.5703125" style="4" customWidth="1"/>
    <col min="9" max="9" width="20.42578125" style="4" customWidth="1"/>
    <col min="10" max="10" width="7.140625" style="1" customWidth="1"/>
    <col min="11" max="11" width="7.140625" style="21" customWidth="1"/>
    <col min="12" max="12" width="7.140625" style="1" customWidth="1"/>
    <col min="13" max="13" width="8.85546875" style="1" customWidth="1"/>
    <col min="14" max="15" width="7.140625" style="1" customWidth="1"/>
    <col min="16" max="18" width="7.5703125" style="1" customWidth="1"/>
    <col min="19" max="19" width="10.5703125" style="20" customWidth="1"/>
    <col min="20" max="20" width="14" style="20" customWidth="1"/>
    <col min="21" max="21" width="7" style="20" customWidth="1"/>
    <col min="22" max="22" width="5.5703125" style="20" customWidth="1"/>
    <col min="23" max="23" width="14.140625" style="3" customWidth="1"/>
    <col min="24" max="26" width="9.140625" style="3" hidden="1" customWidth="1"/>
    <col min="27" max="27" width="7.85546875" style="3" hidden="1" customWidth="1"/>
    <col min="28" max="28" width="9.140625" style="3" hidden="1" customWidth="1"/>
    <col min="29" max="30" width="9.140625" style="2" hidden="1" customWidth="1"/>
    <col min="31" max="16384" width="9.140625" style="3"/>
  </cols>
  <sheetData>
    <row r="1" spans="2:30" ht="53.25" customHeight="1" x14ac:dyDescent="0.8">
      <c r="H1" s="134" t="s">
        <v>49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2:30" ht="24.75" customHeight="1" x14ac:dyDescent="0.5">
      <c r="H2" s="139" t="s">
        <v>28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2:30" x14ac:dyDescent="0.2">
      <c r="D3" s="32" t="s">
        <v>52</v>
      </c>
    </row>
    <row r="4" spans="2:30" ht="12" customHeight="1" x14ac:dyDescent="0.2"/>
    <row r="5" spans="2:30" s="5" customFormat="1" ht="15.75" x14ac:dyDescent="0.25">
      <c r="C5" s="27" t="s">
        <v>23</v>
      </c>
      <c r="D5" s="138" t="s">
        <v>244</v>
      </c>
      <c r="E5" s="138"/>
      <c r="F5" s="138"/>
      <c r="G5" s="138"/>
      <c r="H5" s="138"/>
      <c r="I5" s="27" t="s">
        <v>0</v>
      </c>
      <c r="J5" s="138" t="s">
        <v>78</v>
      </c>
      <c r="K5" s="138"/>
      <c r="L5" s="138"/>
      <c r="M5" s="138"/>
      <c r="N5" s="27" t="s">
        <v>1</v>
      </c>
      <c r="O5" s="137" t="s">
        <v>245</v>
      </c>
      <c r="P5" s="137"/>
      <c r="Q5" s="137"/>
      <c r="R5" s="137"/>
      <c r="S5" s="27" t="s">
        <v>2</v>
      </c>
      <c r="T5" s="105" t="s">
        <v>249</v>
      </c>
      <c r="U5" s="28" t="s">
        <v>20</v>
      </c>
      <c r="V5" s="29">
        <v>6</v>
      </c>
      <c r="AC5" s="39"/>
      <c r="AD5" s="39"/>
    </row>
    <row r="6" spans="2:30" x14ac:dyDescent="0.2">
      <c r="AB6" s="42" t="s">
        <v>34</v>
      </c>
      <c r="AC6" s="42" t="s">
        <v>34</v>
      </c>
      <c r="AD6" s="42" t="s">
        <v>34</v>
      </c>
    </row>
    <row r="7" spans="2:30" s="1" customFormat="1" x14ac:dyDescent="0.2">
      <c r="B7" s="135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2">
      <c r="B8" s="136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.100000000000001" customHeight="1" x14ac:dyDescent="0.2">
      <c r="B9" s="68"/>
      <c r="C9" s="110" t="s">
        <v>114</v>
      </c>
      <c r="D9" s="82"/>
      <c r="E9" s="83" t="s">
        <v>122</v>
      </c>
      <c r="F9" s="106" t="s">
        <v>175</v>
      </c>
      <c r="G9" s="84"/>
      <c r="H9" s="85" t="s">
        <v>153</v>
      </c>
      <c r="I9" s="85" t="s">
        <v>81</v>
      </c>
      <c r="J9" s="86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str">
        <f t="shared" ref="T9:T24" si="3">IF(AA9=1,S9*AD9,"")</f>
        <v/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21.02.24</v>
      </c>
      <c r="Y9" s="1" t="str">
        <f t="shared" ref="Y9:Y24" si="4">IF(ISNUMBER(FIND("M",E9)),"m",IF(ISNUMBER(FIND("K",E9)),"k"))</f>
        <v>m</v>
      </c>
      <c r="Z9" s="37">
        <f t="shared" ref="Z9:Z24" si="5">IF(OR(F9="",X9=""),0,(YEAR(X9)-YEAR(F9)))</f>
        <v>32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2:30" s="8" customFormat="1" ht="20.100000000000001" customHeight="1" x14ac:dyDescent="0.2">
      <c r="B10" s="49"/>
      <c r="C10" s="111" t="s">
        <v>114</v>
      </c>
      <c r="D10" s="91"/>
      <c r="E10" s="51" t="s">
        <v>122</v>
      </c>
      <c r="F10" s="107" t="s">
        <v>215</v>
      </c>
      <c r="G10" s="92"/>
      <c r="H10" s="93" t="s">
        <v>154</v>
      </c>
      <c r="I10" s="93" t="s">
        <v>78</v>
      </c>
      <c r="J10" s="9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21.02.24</v>
      </c>
      <c r="Y10" s="1" t="str">
        <f t="shared" si="4"/>
        <v>m</v>
      </c>
      <c r="Z10" s="37">
        <f t="shared" si="5"/>
        <v>24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b">
        <f t="shared" ref="AD10:AD24" si="8">IF(Y10="m",AB10,IF(Y10="k",AC10,""))</f>
        <v>0</v>
      </c>
    </row>
    <row r="11" spans="2:30" s="8" customFormat="1" ht="20.100000000000001" customHeight="1" x14ac:dyDescent="0.2">
      <c r="B11" s="49"/>
      <c r="C11" s="111" t="s">
        <v>58</v>
      </c>
      <c r="D11" s="91"/>
      <c r="E11" s="51" t="s">
        <v>122</v>
      </c>
      <c r="F11" s="107" t="s">
        <v>216</v>
      </c>
      <c r="G11" s="92"/>
      <c r="H11" s="93" t="s">
        <v>155</v>
      </c>
      <c r="I11" s="93" t="s">
        <v>78</v>
      </c>
      <c r="J11" s="9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 t="str">
        <f>T5</f>
        <v>21.02.24</v>
      </c>
      <c r="Y11" s="1" t="str">
        <f t="shared" si="4"/>
        <v>m</v>
      </c>
      <c r="Z11" s="37">
        <f t="shared" si="5"/>
        <v>30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b">
        <f t="shared" si="8"/>
        <v>0</v>
      </c>
    </row>
    <row r="12" spans="2:30" s="8" customFormat="1" ht="20.100000000000001" customHeight="1" x14ac:dyDescent="0.2">
      <c r="B12" s="49"/>
      <c r="C12" s="111" t="s">
        <v>58</v>
      </c>
      <c r="D12" s="91"/>
      <c r="E12" s="51" t="s">
        <v>122</v>
      </c>
      <c r="F12" s="107" t="s">
        <v>211</v>
      </c>
      <c r="G12" s="92"/>
      <c r="H12" s="93" t="s">
        <v>156</v>
      </c>
      <c r="I12" s="93" t="s">
        <v>55</v>
      </c>
      <c r="J12" s="9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 t="str">
        <f>T5</f>
        <v>21.02.24</v>
      </c>
      <c r="Y12" s="1" t="str">
        <f t="shared" si="4"/>
        <v>m</v>
      </c>
      <c r="Z12" s="37">
        <f t="shared" si="5"/>
        <v>29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b">
        <f t="shared" si="8"/>
        <v>0</v>
      </c>
    </row>
    <row r="13" spans="2:30" s="8" customFormat="1" ht="20.100000000000001" customHeight="1" x14ac:dyDescent="0.2">
      <c r="B13" s="49"/>
      <c r="C13" s="111" t="s">
        <v>72</v>
      </c>
      <c r="D13" s="50"/>
      <c r="E13" s="51" t="s">
        <v>122</v>
      </c>
      <c r="F13" s="108" t="s">
        <v>236</v>
      </c>
      <c r="G13" s="52"/>
      <c r="H13" s="53" t="s">
        <v>157</v>
      </c>
      <c r="I13" s="53" t="s">
        <v>81</v>
      </c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 t="str">
        <f>T5</f>
        <v>21.02.24</v>
      </c>
      <c r="Y13" s="1" t="str">
        <f t="shared" si="4"/>
        <v>m</v>
      </c>
      <c r="Z13" s="37">
        <f t="shared" si="5"/>
        <v>30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b">
        <f t="shared" si="8"/>
        <v>0</v>
      </c>
    </row>
    <row r="14" spans="2:30" s="8" customFormat="1" ht="20.100000000000001" customHeight="1" x14ac:dyDescent="0.2">
      <c r="B14" s="49"/>
      <c r="C14" s="111" t="s">
        <v>72</v>
      </c>
      <c r="D14" s="50"/>
      <c r="E14" s="51" t="s">
        <v>122</v>
      </c>
      <c r="F14" s="108" t="s">
        <v>214</v>
      </c>
      <c r="G14" s="52"/>
      <c r="H14" s="53" t="s">
        <v>158</v>
      </c>
      <c r="I14" s="53" t="s">
        <v>55</v>
      </c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 t="str">
        <f>T5</f>
        <v>21.02.24</v>
      </c>
      <c r="Y14" s="1" t="str">
        <f t="shared" si="4"/>
        <v>m</v>
      </c>
      <c r="Z14" s="37">
        <f t="shared" si="5"/>
        <v>25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b">
        <f t="shared" si="8"/>
        <v>0</v>
      </c>
    </row>
    <row r="15" spans="2:30" s="8" customFormat="1" ht="20.100000000000001" customHeight="1" x14ac:dyDescent="0.2">
      <c r="B15" s="49"/>
      <c r="C15" s="111" t="s">
        <v>160</v>
      </c>
      <c r="D15" s="50"/>
      <c r="E15" s="51" t="s">
        <v>122</v>
      </c>
      <c r="F15" s="108" t="s">
        <v>173</v>
      </c>
      <c r="G15" s="52"/>
      <c r="H15" s="53" t="s">
        <v>159</v>
      </c>
      <c r="I15" s="53" t="s">
        <v>81</v>
      </c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 t="str">
        <f>T5</f>
        <v>21.02.24</v>
      </c>
      <c r="Y15" s="1" t="str">
        <f t="shared" si="4"/>
        <v>m</v>
      </c>
      <c r="Z15" s="37">
        <f t="shared" si="5"/>
        <v>33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b">
        <f t="shared" si="8"/>
        <v>0</v>
      </c>
    </row>
    <row r="16" spans="2:30" s="8" customFormat="1" ht="20.100000000000001" customHeight="1" x14ac:dyDescent="0.2">
      <c r="B16" s="49"/>
      <c r="C16" s="111" t="s">
        <v>160</v>
      </c>
      <c r="D16" s="50"/>
      <c r="E16" s="51" t="s">
        <v>122</v>
      </c>
      <c r="F16" s="108" t="s">
        <v>174</v>
      </c>
      <c r="G16" s="52"/>
      <c r="H16" s="53" t="s">
        <v>161</v>
      </c>
      <c r="I16" s="53" t="s">
        <v>81</v>
      </c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str">
        <f t="shared" si="3"/>
        <v/>
      </c>
      <c r="U16" s="52"/>
      <c r="V16" s="51"/>
      <c r="W16" s="58" t="str">
        <f t="shared" si="7"/>
        <v/>
      </c>
      <c r="X16" s="30" t="str">
        <f>T5</f>
        <v>21.02.24</v>
      </c>
      <c r="Y16" s="1" t="str">
        <f t="shared" si="4"/>
        <v>m</v>
      </c>
      <c r="Z16" s="37">
        <f t="shared" si="5"/>
        <v>29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b">
        <f t="shared" si="8"/>
        <v>0</v>
      </c>
    </row>
    <row r="17" spans="2:30" s="8" customFormat="1" ht="20.100000000000001" customHeight="1" x14ac:dyDescent="0.2">
      <c r="B17" s="49"/>
      <c r="C17" s="111" t="s">
        <v>160</v>
      </c>
      <c r="D17" s="50"/>
      <c r="E17" s="51" t="s">
        <v>122</v>
      </c>
      <c r="F17" s="108" t="s">
        <v>170</v>
      </c>
      <c r="G17" s="52"/>
      <c r="H17" s="53" t="s">
        <v>162</v>
      </c>
      <c r="I17" s="53" t="s">
        <v>54</v>
      </c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str">
        <f t="shared" si="3"/>
        <v/>
      </c>
      <c r="U17" s="52"/>
      <c r="V17" s="51"/>
      <c r="W17" s="58" t="str">
        <f t="shared" si="7"/>
        <v/>
      </c>
      <c r="X17" s="30" t="str">
        <f>T5</f>
        <v>21.02.24</v>
      </c>
      <c r="Y17" s="1" t="str">
        <f t="shared" si="4"/>
        <v>m</v>
      </c>
      <c r="Z17" s="37">
        <f t="shared" si="5"/>
        <v>30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8"/>
        <v>0</v>
      </c>
    </row>
    <row r="18" spans="2:30" s="8" customFormat="1" ht="20.100000000000001" customHeight="1" x14ac:dyDescent="0.2">
      <c r="B18" s="49"/>
      <c r="C18" s="111" t="s">
        <v>160</v>
      </c>
      <c r="D18" s="50"/>
      <c r="E18" s="51" t="s">
        <v>122</v>
      </c>
      <c r="F18" s="108" t="s">
        <v>212</v>
      </c>
      <c r="G18" s="52"/>
      <c r="H18" s="53" t="s">
        <v>163</v>
      </c>
      <c r="I18" s="53" t="s">
        <v>78</v>
      </c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21.02.24</v>
      </c>
      <c r="Y18" s="1" t="str">
        <f t="shared" si="4"/>
        <v>m</v>
      </c>
      <c r="Z18" s="37">
        <f t="shared" si="5"/>
        <v>30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b">
        <f t="shared" si="8"/>
        <v>0</v>
      </c>
    </row>
    <row r="19" spans="2:30" s="8" customFormat="1" ht="20.100000000000001" customHeight="1" x14ac:dyDescent="0.2">
      <c r="B19" s="49"/>
      <c r="C19" s="111" t="s">
        <v>160</v>
      </c>
      <c r="D19" s="50"/>
      <c r="E19" s="51" t="s">
        <v>122</v>
      </c>
      <c r="F19" s="108" t="s">
        <v>213</v>
      </c>
      <c r="G19" s="52"/>
      <c r="H19" s="53" t="s">
        <v>164</v>
      </c>
      <c r="I19" s="53" t="s">
        <v>78</v>
      </c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str">
        <f t="shared" si="3"/>
        <v/>
      </c>
      <c r="U19" s="52"/>
      <c r="V19" s="51"/>
      <c r="W19" s="58" t="str">
        <f t="shared" si="7"/>
        <v/>
      </c>
      <c r="X19" s="30" t="str">
        <f>T5</f>
        <v>21.02.24</v>
      </c>
      <c r="Y19" s="1" t="str">
        <f t="shared" si="4"/>
        <v>m</v>
      </c>
      <c r="Z19" s="37">
        <f t="shared" si="5"/>
        <v>32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b">
        <f t="shared" si="8"/>
        <v>0</v>
      </c>
    </row>
    <row r="20" spans="2:30" s="8" customFormat="1" ht="20.100000000000001" customHeight="1" x14ac:dyDescent="0.2">
      <c r="B20" s="49"/>
      <c r="C20" s="111" t="s">
        <v>166</v>
      </c>
      <c r="D20" s="50"/>
      <c r="E20" s="51" t="s">
        <v>122</v>
      </c>
      <c r="F20" s="108" t="s">
        <v>169</v>
      </c>
      <c r="G20" s="52"/>
      <c r="H20" s="53" t="s">
        <v>165</v>
      </c>
      <c r="I20" s="53" t="s">
        <v>65</v>
      </c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21.02.24</v>
      </c>
      <c r="Y20" s="1" t="str">
        <f t="shared" si="4"/>
        <v>m</v>
      </c>
      <c r="Z20" s="37">
        <f t="shared" si="5"/>
        <v>29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b">
        <f t="shared" si="8"/>
        <v>0</v>
      </c>
    </row>
    <row r="21" spans="2:30" s="8" customFormat="1" ht="20.100000000000001" customHeight="1" x14ac:dyDescent="0.2">
      <c r="B21" s="49"/>
      <c r="C21" s="111"/>
      <c r="D21" s="50"/>
      <c r="E21" s="51"/>
      <c r="F21" s="108" t="s">
        <v>18</v>
      </c>
      <c r="G21" s="52"/>
      <c r="H21" s="53" t="s">
        <v>18</v>
      </c>
      <c r="I21" s="53"/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e">
        <f t="shared" si="3"/>
        <v>#VALUE!</v>
      </c>
      <c r="U21" s="52"/>
      <c r="V21" s="51"/>
      <c r="W21" s="58" t="str">
        <f t="shared" si="7"/>
        <v/>
      </c>
      <c r="X21" s="30" t="str">
        <f>T5</f>
        <v>21.02.24</v>
      </c>
      <c r="Y21" s="1" t="b">
        <f t="shared" si="4"/>
        <v>0</v>
      </c>
      <c r="Z21" s="37" t="e">
        <f t="shared" si="5"/>
        <v>#VALUE!</v>
      </c>
      <c r="AA21" s="38" t="e">
        <f t="shared" si="9"/>
        <v>#VALUE!</v>
      </c>
      <c r="AB21" s="8" t="e">
        <f>IF(AA21=1,LOOKUP(Z21,'Meltzer-Faber'!A3:A63,'Meltzer-Faber'!B3:B63))</f>
        <v>#VALUE!</v>
      </c>
      <c r="AC21" s="40" t="e">
        <f>IF(AA21=1,LOOKUP(Z21,'Meltzer-Faber'!A3:A63,'Meltzer-Faber'!C3:C63))</f>
        <v>#VALUE!</v>
      </c>
      <c r="AD21" s="40" t="str">
        <f t="shared" si="8"/>
        <v/>
      </c>
    </row>
    <row r="22" spans="2:30" s="8" customFormat="1" ht="20.100000000000001" customHeight="1" x14ac:dyDescent="0.2">
      <c r="B22" s="49"/>
      <c r="C22" s="111"/>
      <c r="D22" s="50"/>
      <c r="E22" s="51"/>
      <c r="F22" s="108"/>
      <c r="G22" s="52"/>
      <c r="H22" s="53"/>
      <c r="I22" s="53"/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21.02.24</v>
      </c>
      <c r="Y22" s="1" t="b">
        <f t="shared" si="4"/>
        <v>0</v>
      </c>
      <c r="Z22" s="37">
        <f t="shared" si="5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.100000000000001" customHeight="1" x14ac:dyDescent="0.2">
      <c r="B23" s="49"/>
      <c r="C23" s="111"/>
      <c r="D23" s="50"/>
      <c r="E23" s="51"/>
      <c r="F23" s="108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21.02.24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.100000000000001" customHeight="1" x14ac:dyDescent="0.2">
      <c r="B24" s="59"/>
      <c r="C24" s="112"/>
      <c r="D24" s="60"/>
      <c r="E24" s="61"/>
      <c r="F24" s="109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21.02.24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8.95" customHeight="1" x14ac:dyDescent="0.2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2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.1" customHeight="1" x14ac:dyDescent="0.25">
      <c r="B27" s="124" t="s">
        <v>41</v>
      </c>
      <c r="C27" s="124"/>
      <c r="D27" s="100" t="s">
        <v>40</v>
      </c>
      <c r="E27" s="124" t="s">
        <v>6</v>
      </c>
      <c r="F27" s="124"/>
      <c r="G27" s="124"/>
      <c r="H27" s="100" t="s">
        <v>51</v>
      </c>
      <c r="I27" s="24"/>
      <c r="J27" s="124" t="s">
        <v>41</v>
      </c>
      <c r="K27" s="124"/>
      <c r="L27" s="124"/>
      <c r="M27" s="104" t="s">
        <v>40</v>
      </c>
      <c r="N27" s="140" t="s">
        <v>6</v>
      </c>
      <c r="O27" s="140"/>
      <c r="P27" s="140"/>
      <c r="Q27" s="140"/>
      <c r="R27" s="140" t="s">
        <v>51</v>
      </c>
      <c r="S27" s="140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.100000000000001" customHeight="1" x14ac:dyDescent="0.25">
      <c r="B28" s="133" t="s">
        <v>48</v>
      </c>
      <c r="C28" s="125"/>
      <c r="D28" s="98"/>
      <c r="E28" s="125"/>
      <c r="F28" s="125"/>
      <c r="G28" s="125"/>
      <c r="H28" s="99"/>
      <c r="I28" s="4"/>
      <c r="J28" s="133" t="s">
        <v>43</v>
      </c>
      <c r="K28" s="125"/>
      <c r="L28" s="125"/>
      <c r="M28" s="101"/>
      <c r="N28" s="114"/>
      <c r="O28" s="114"/>
      <c r="P28" s="114"/>
      <c r="Q28" s="114"/>
      <c r="R28" s="114"/>
      <c r="S28" s="115"/>
      <c r="AA28" s="1"/>
      <c r="AC28" s="39"/>
      <c r="AD28" s="39"/>
    </row>
    <row r="29" spans="2:30" s="5" customFormat="1" ht="21" customHeight="1" x14ac:dyDescent="0.25">
      <c r="B29" s="132" t="s">
        <v>44</v>
      </c>
      <c r="C29" s="119"/>
      <c r="D29" s="78"/>
      <c r="E29" s="119"/>
      <c r="F29" s="119"/>
      <c r="G29" s="119"/>
      <c r="H29" s="79"/>
      <c r="I29" s="4"/>
      <c r="J29" s="132" t="s">
        <v>46</v>
      </c>
      <c r="K29" s="119"/>
      <c r="L29" s="119"/>
      <c r="M29" s="102"/>
      <c r="N29" s="116"/>
      <c r="O29" s="116"/>
      <c r="P29" s="116"/>
      <c r="Q29" s="116"/>
      <c r="R29" s="116"/>
      <c r="S29" s="117"/>
      <c r="AC29" s="39"/>
      <c r="AD29" s="39"/>
    </row>
    <row r="30" spans="2:30" s="5" customFormat="1" ht="18.95" customHeight="1" x14ac:dyDescent="0.25">
      <c r="B30" s="132" t="s">
        <v>44</v>
      </c>
      <c r="C30" s="119"/>
      <c r="D30" s="78"/>
      <c r="E30" s="119"/>
      <c r="F30" s="119"/>
      <c r="G30" s="119"/>
      <c r="H30" s="79"/>
      <c r="I30" s="4"/>
      <c r="J30" s="132" t="s">
        <v>45</v>
      </c>
      <c r="K30" s="119"/>
      <c r="L30" s="119"/>
      <c r="M30" s="102"/>
      <c r="N30" s="116"/>
      <c r="O30" s="116"/>
      <c r="P30" s="116"/>
      <c r="Q30" s="116"/>
      <c r="R30" s="116"/>
      <c r="S30" s="117"/>
      <c r="AC30" s="39"/>
      <c r="AD30" s="39"/>
    </row>
    <row r="31" spans="2:30" s="5" customFormat="1" ht="21" customHeight="1" x14ac:dyDescent="0.25">
      <c r="B31" s="132" t="s">
        <v>44</v>
      </c>
      <c r="C31" s="119"/>
      <c r="D31" s="78"/>
      <c r="E31" s="119"/>
      <c r="F31" s="119"/>
      <c r="G31" s="119"/>
      <c r="H31" s="79"/>
      <c r="I31" s="4"/>
      <c r="J31" s="132" t="s">
        <v>42</v>
      </c>
      <c r="K31" s="119"/>
      <c r="L31" s="119"/>
      <c r="M31" s="102"/>
      <c r="N31" s="116"/>
      <c r="O31" s="116"/>
      <c r="P31" s="116"/>
      <c r="Q31" s="116"/>
      <c r="R31" s="116"/>
      <c r="S31" s="117"/>
      <c r="Y31" s="5" t="s">
        <v>18</v>
      </c>
      <c r="AC31" s="39"/>
      <c r="AD31" s="39"/>
    </row>
    <row r="32" spans="2:30" s="5" customFormat="1" ht="20.100000000000001" customHeight="1" x14ac:dyDescent="0.25">
      <c r="B32" s="132" t="s">
        <v>44</v>
      </c>
      <c r="C32" s="119"/>
      <c r="D32" s="78"/>
      <c r="E32" s="119"/>
      <c r="F32" s="119"/>
      <c r="G32" s="119"/>
      <c r="H32" s="79"/>
      <c r="I32" s="4"/>
      <c r="J32" s="132" t="s">
        <v>42</v>
      </c>
      <c r="K32" s="119"/>
      <c r="L32" s="119"/>
      <c r="M32" s="102"/>
      <c r="N32" s="116"/>
      <c r="O32" s="116"/>
      <c r="P32" s="116"/>
      <c r="Q32" s="116"/>
      <c r="R32" s="116"/>
      <c r="S32" s="117"/>
      <c r="AC32" s="39"/>
      <c r="AD32" s="39"/>
    </row>
    <row r="33" spans="2:22" ht="18.95" customHeight="1" x14ac:dyDescent="0.2">
      <c r="B33" s="132" t="s">
        <v>44</v>
      </c>
      <c r="C33" s="119"/>
      <c r="D33" s="78"/>
      <c r="E33" s="119"/>
      <c r="F33" s="119"/>
      <c r="G33" s="119"/>
      <c r="H33" s="79"/>
      <c r="I33" s="3"/>
      <c r="J33" s="132" t="s">
        <v>42</v>
      </c>
      <c r="K33" s="119"/>
      <c r="L33" s="119"/>
      <c r="M33" s="102"/>
      <c r="N33" s="116"/>
      <c r="O33" s="116"/>
      <c r="P33" s="116"/>
      <c r="Q33" s="116"/>
      <c r="R33" s="116"/>
      <c r="S33" s="117"/>
      <c r="T33" s="3"/>
      <c r="U33" s="3"/>
      <c r="V33" s="3"/>
    </row>
    <row r="34" spans="2:22" ht="20.100000000000001" customHeight="1" x14ac:dyDescent="0.2">
      <c r="B34" s="132" t="s">
        <v>47</v>
      </c>
      <c r="C34" s="119"/>
      <c r="D34" s="78"/>
      <c r="E34" s="119"/>
      <c r="F34" s="119"/>
      <c r="G34" s="119"/>
      <c r="H34" s="79"/>
      <c r="I34" s="3"/>
      <c r="J34" s="132" t="s">
        <v>42</v>
      </c>
      <c r="K34" s="119"/>
      <c r="L34" s="119"/>
      <c r="M34" s="102"/>
      <c r="N34" s="116"/>
      <c r="O34" s="116"/>
      <c r="P34" s="116"/>
      <c r="Q34" s="116"/>
      <c r="R34" s="116"/>
      <c r="S34" s="117"/>
      <c r="T34" s="3"/>
      <c r="U34" s="3"/>
      <c r="V34" s="3"/>
    </row>
    <row r="35" spans="2:22" ht="20.100000000000001" customHeight="1" x14ac:dyDescent="0.2">
      <c r="B35" s="126"/>
      <c r="C35" s="120"/>
      <c r="D35" s="80"/>
      <c r="E35" s="120"/>
      <c r="F35" s="120"/>
      <c r="G35" s="120"/>
      <c r="H35" s="81"/>
      <c r="I35" s="3"/>
      <c r="J35" s="126" t="s">
        <v>42</v>
      </c>
      <c r="K35" s="120"/>
      <c r="L35" s="120"/>
      <c r="M35" s="103"/>
      <c r="N35" s="130"/>
      <c r="O35" s="130"/>
      <c r="P35" s="130"/>
      <c r="Q35" s="130"/>
      <c r="R35" s="130"/>
      <c r="S35" s="131"/>
      <c r="T35" s="3"/>
      <c r="U35" s="3"/>
      <c r="V35" s="3"/>
    </row>
    <row r="36" spans="2:22" ht="18.95" customHeight="1" x14ac:dyDescent="0.2">
      <c r="B36" s="141"/>
      <c r="C36" s="141"/>
      <c r="D36" s="118"/>
      <c r="E36" s="118"/>
      <c r="F36" s="118"/>
      <c r="G36" s="118"/>
      <c r="H36" s="118"/>
      <c r="I36" s="3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3"/>
      <c r="U36" s="3"/>
      <c r="V36" s="3"/>
    </row>
    <row r="37" spans="2:22" ht="18" customHeight="1" x14ac:dyDescent="0.2">
      <c r="B37" s="127" t="s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9"/>
      <c r="T37" s="3"/>
      <c r="U37" s="3"/>
      <c r="V37" s="3"/>
    </row>
    <row r="38" spans="2:22" ht="18" customHeight="1" x14ac:dyDescent="0.2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3"/>
      <c r="U38" s="3"/>
      <c r="V38" s="3"/>
    </row>
    <row r="39" spans="2:22" ht="15" x14ac:dyDescent="0.25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5" x14ac:dyDescent="0.25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2">
      <c r="E42" s="118"/>
      <c r="F42" s="118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B7:B8"/>
    <mergeCell ref="H1:R1"/>
    <mergeCell ref="H2:R2"/>
    <mergeCell ref="D5:H5"/>
    <mergeCell ref="J5:M5"/>
    <mergeCell ref="O5:R5"/>
  </mergeCells>
  <conditionalFormatting sqref="J9:O9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J10:O12">
    <cfRule type="cellIs" dxfId="5" priority="3" stopIfTrue="1" operator="between">
      <formula>1</formula>
      <formula>300</formula>
    </cfRule>
    <cfRule type="cellIs" dxfId="4" priority="4" stopIfTrue="1" operator="lessThanOrEqual">
      <formula>0</formula>
    </cfRule>
  </conditionalFormatting>
  <conditionalFormatting sqref="J13:O24">
    <cfRule type="cellIs" dxfId="3" priority="5" stopIfTrue="1" operator="between">
      <formula>1</formula>
      <formula>300</formula>
    </cfRule>
    <cfRule type="cellIs" dxfId="2" priority="6" stopIfTrue="1" operator="lessThanOrEqual">
      <formula>0</formula>
    </cfRule>
  </conditionalFormatting>
  <conditionalFormatting sqref="K12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4">
    <dataValidation type="list" allowBlank="1" showInputMessage="1" showErrorMessage="1" sqref="D5:H5" xr:uid="{BED75E69-6CDD-4514-ABF4-A04923CF60BC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79B031C0-C32E-4215-9108-481C1BEB8774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E9:E24" xr:uid="{6166327D-FFAF-42C4-B6BC-1E62AF045F9C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C9:C24" xr:uid="{F79D4E7B-5051-4DBF-82B9-6AD529588337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A1437-E49F-408C-8278-D66B783123DE}">
  <dimension ref="A1:I32"/>
  <sheetViews>
    <sheetView tabSelected="1" topLeftCell="D10" zoomScale="142" zoomScaleNormal="142" workbookViewId="0">
      <selection activeCell="I17" sqref="I17"/>
    </sheetView>
  </sheetViews>
  <sheetFormatPr baseColWidth="10" defaultRowHeight="12.75" x14ac:dyDescent="0.2"/>
  <cols>
    <col min="2" max="2" width="18.42578125" customWidth="1"/>
    <col min="3" max="3" width="20.28515625" customWidth="1"/>
    <col min="4" max="4" width="18.85546875" customWidth="1"/>
    <col min="5" max="5" width="17.7109375" customWidth="1"/>
    <col min="6" max="6" width="21.7109375" customWidth="1"/>
    <col min="7" max="7" width="14.7109375" customWidth="1"/>
    <col min="8" max="8" width="20" customWidth="1"/>
    <col min="9" max="9" width="14.28515625" customWidth="1"/>
  </cols>
  <sheetData>
    <row r="1" spans="1:9" x14ac:dyDescent="0.2">
      <c r="B1" t="s">
        <v>43</v>
      </c>
      <c r="C1" t="s">
        <v>258</v>
      </c>
      <c r="D1" t="s">
        <v>46</v>
      </c>
      <c r="E1" t="s">
        <v>47</v>
      </c>
      <c r="F1" t="s">
        <v>260</v>
      </c>
      <c r="G1" t="s">
        <v>261</v>
      </c>
      <c r="H1" t="s">
        <v>266</v>
      </c>
      <c r="I1" t="s">
        <v>295</v>
      </c>
    </row>
    <row r="2" spans="1:9" x14ac:dyDescent="0.2">
      <c r="A2" t="s">
        <v>252</v>
      </c>
      <c r="B2" s="113" t="s">
        <v>257</v>
      </c>
      <c r="C2" s="113" t="s">
        <v>259</v>
      </c>
      <c r="D2" s="113" t="s">
        <v>124</v>
      </c>
      <c r="E2" s="113" t="s">
        <v>126</v>
      </c>
      <c r="F2" s="113" t="s">
        <v>278</v>
      </c>
      <c r="H2" s="113" t="s">
        <v>139</v>
      </c>
      <c r="I2" s="113" t="s">
        <v>148</v>
      </c>
    </row>
    <row r="3" spans="1:9" x14ac:dyDescent="0.2">
      <c r="C3" s="113" t="s">
        <v>268</v>
      </c>
      <c r="F3" s="113" t="s">
        <v>288</v>
      </c>
      <c r="H3" s="113" t="s">
        <v>138</v>
      </c>
    </row>
    <row r="4" spans="1:9" x14ac:dyDescent="0.2">
      <c r="C4" s="113" t="s">
        <v>281</v>
      </c>
      <c r="H4" s="113" t="s">
        <v>126</v>
      </c>
    </row>
    <row r="5" spans="1:9" x14ac:dyDescent="0.2">
      <c r="C5" t="s">
        <v>287</v>
      </c>
      <c r="F5" s="113" t="s">
        <v>151</v>
      </c>
      <c r="H5" s="113" t="s">
        <v>257</v>
      </c>
    </row>
    <row r="6" spans="1:9" x14ac:dyDescent="0.2">
      <c r="C6" t="s">
        <v>164</v>
      </c>
      <c r="H6" s="113" t="s">
        <v>275</v>
      </c>
    </row>
    <row r="7" spans="1:9" x14ac:dyDescent="0.2">
      <c r="A7" t="s">
        <v>253</v>
      </c>
      <c r="B7" s="113" t="s">
        <v>257</v>
      </c>
      <c r="C7" s="113" t="s">
        <v>277</v>
      </c>
      <c r="D7" s="113" t="s">
        <v>164</v>
      </c>
      <c r="E7" s="113" t="s">
        <v>150</v>
      </c>
      <c r="F7" s="113" t="s">
        <v>276</v>
      </c>
      <c r="H7" s="113" t="s">
        <v>124</v>
      </c>
    </row>
    <row r="8" spans="1:9" x14ac:dyDescent="0.2">
      <c r="C8" s="113" t="s">
        <v>152</v>
      </c>
      <c r="F8" s="113" t="s">
        <v>83</v>
      </c>
    </row>
    <row r="9" spans="1:9" x14ac:dyDescent="0.2">
      <c r="C9" s="113" t="s">
        <v>282</v>
      </c>
      <c r="F9" s="113" t="s">
        <v>73</v>
      </c>
    </row>
    <row r="10" spans="1:9" x14ac:dyDescent="0.2">
      <c r="C10" t="s">
        <v>133</v>
      </c>
      <c r="F10" s="113" t="s">
        <v>80</v>
      </c>
    </row>
    <row r="12" spans="1:9" x14ac:dyDescent="0.2">
      <c r="A12" t="s">
        <v>115</v>
      </c>
      <c r="B12" s="113" t="s">
        <v>257</v>
      </c>
      <c r="C12" s="113" t="s">
        <v>269</v>
      </c>
      <c r="D12" s="113" t="s">
        <v>86</v>
      </c>
      <c r="E12" s="113" t="s">
        <v>155</v>
      </c>
      <c r="F12" s="113" t="s">
        <v>273</v>
      </c>
      <c r="I12" s="143" t="s">
        <v>296</v>
      </c>
    </row>
    <row r="13" spans="1:9" x14ac:dyDescent="0.2">
      <c r="C13" s="113" t="s">
        <v>76</v>
      </c>
      <c r="F13" s="113" t="s">
        <v>163</v>
      </c>
    </row>
    <row r="14" spans="1:9" x14ac:dyDescent="0.2">
      <c r="C14" s="113" t="s">
        <v>282</v>
      </c>
      <c r="F14" s="143" t="s">
        <v>94</v>
      </c>
    </row>
    <row r="15" spans="1:9" x14ac:dyDescent="0.2">
      <c r="C15" t="s">
        <v>164</v>
      </c>
      <c r="F15" s="113" t="s">
        <v>274</v>
      </c>
    </row>
    <row r="16" spans="1:9" x14ac:dyDescent="0.2">
      <c r="C16" t="s">
        <v>18</v>
      </c>
    </row>
    <row r="17" spans="1:9" x14ac:dyDescent="0.2">
      <c r="A17" t="s">
        <v>254</v>
      </c>
      <c r="B17" s="113" t="s">
        <v>152</v>
      </c>
      <c r="C17" s="113" t="s">
        <v>63</v>
      </c>
      <c r="D17" s="113" t="s">
        <v>150</v>
      </c>
      <c r="E17" s="113" t="s">
        <v>86</v>
      </c>
      <c r="F17" s="113" t="s">
        <v>120</v>
      </c>
      <c r="I17" s="113" t="s">
        <v>148</v>
      </c>
    </row>
    <row r="18" spans="1:9" x14ac:dyDescent="0.2">
      <c r="C18" s="113" t="s">
        <v>259</v>
      </c>
      <c r="F18" s="113" t="s">
        <v>119</v>
      </c>
    </row>
    <row r="19" spans="1:9" x14ac:dyDescent="0.2">
      <c r="C19" s="113" t="s">
        <v>281</v>
      </c>
      <c r="F19" s="113" t="s">
        <v>61</v>
      </c>
    </row>
    <row r="20" spans="1:9" x14ac:dyDescent="0.2">
      <c r="C20" t="s">
        <v>164</v>
      </c>
      <c r="F20" s="113" t="s">
        <v>69</v>
      </c>
    </row>
    <row r="22" spans="1:9" x14ac:dyDescent="0.2">
      <c r="A22" t="s">
        <v>255</v>
      </c>
      <c r="B22" s="113" t="s">
        <v>257</v>
      </c>
      <c r="C22" s="113" t="s">
        <v>139</v>
      </c>
      <c r="D22" s="113" t="s">
        <v>138</v>
      </c>
      <c r="E22" s="113" t="s">
        <v>294</v>
      </c>
      <c r="F22" s="113" t="s">
        <v>121</v>
      </c>
    </row>
    <row r="23" spans="1:9" x14ac:dyDescent="0.2">
      <c r="C23" s="113" t="s">
        <v>167</v>
      </c>
      <c r="F23" s="113" t="s">
        <v>126</v>
      </c>
      <c r="H23" s="113" t="s">
        <v>126</v>
      </c>
    </row>
    <row r="24" spans="1:9" x14ac:dyDescent="0.2">
      <c r="C24" s="113" t="s">
        <v>285</v>
      </c>
      <c r="F24" s="113" t="s">
        <v>286</v>
      </c>
      <c r="H24" s="113" t="s">
        <v>152</v>
      </c>
    </row>
    <row r="25" spans="1:9" x14ac:dyDescent="0.2">
      <c r="F25" s="113" t="s">
        <v>82</v>
      </c>
      <c r="H25" s="113" t="s">
        <v>150</v>
      </c>
    </row>
    <row r="26" spans="1:9" x14ac:dyDescent="0.2">
      <c r="H26" s="113" t="s">
        <v>164</v>
      </c>
    </row>
    <row r="27" spans="1:9" x14ac:dyDescent="0.2">
      <c r="A27" t="s">
        <v>256</v>
      </c>
      <c r="B27" s="113" t="s">
        <v>257</v>
      </c>
      <c r="C27" s="113" t="s">
        <v>138</v>
      </c>
      <c r="D27" s="113" t="s">
        <v>124</v>
      </c>
      <c r="E27" s="113" t="s">
        <v>139</v>
      </c>
      <c r="F27" s="113" t="s">
        <v>121</v>
      </c>
      <c r="H27" s="113" t="s">
        <v>124</v>
      </c>
    </row>
    <row r="28" spans="1:9" x14ac:dyDescent="0.2">
      <c r="C28" s="113" t="s">
        <v>259</v>
      </c>
      <c r="F28" s="143" t="s">
        <v>279</v>
      </c>
      <c r="H28" s="113" t="s">
        <v>275</v>
      </c>
    </row>
    <row r="29" spans="1:9" x14ac:dyDescent="0.2">
      <c r="C29" s="113" t="s">
        <v>150</v>
      </c>
      <c r="F29" s="113" t="s">
        <v>294</v>
      </c>
    </row>
    <row r="30" spans="1:9" x14ac:dyDescent="0.2">
      <c r="C30" t="s">
        <v>151</v>
      </c>
    </row>
    <row r="32" spans="1:9" x14ac:dyDescent="0.2">
      <c r="C32" t="s">
        <v>18</v>
      </c>
      <c r="D32" t="s">
        <v>18</v>
      </c>
      <c r="E32" t="s">
        <v>18</v>
      </c>
      <c r="F32">
        <v>4</v>
      </c>
      <c r="I32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40625" defaultRowHeight="12.75" x14ac:dyDescent="0.2"/>
  <cols>
    <col min="1" max="1" width="11.42578125" customWidth="1"/>
    <col min="2" max="2" width="11.5703125" style="26" customWidth="1"/>
    <col min="3" max="3" width="12.42578125" bestFit="1" customWidth="1"/>
  </cols>
  <sheetData>
    <row r="1" spans="1:3" x14ac:dyDescent="0.2">
      <c r="A1" s="142" t="s">
        <v>31</v>
      </c>
      <c r="B1" s="142"/>
      <c r="C1" s="142"/>
    </row>
    <row r="2" spans="1:3" x14ac:dyDescent="0.2">
      <c r="A2" s="32" t="s">
        <v>29</v>
      </c>
      <c r="B2" s="31" t="s">
        <v>32</v>
      </c>
      <c r="C2" t="s">
        <v>33</v>
      </c>
    </row>
    <row r="3" spans="1:3" x14ac:dyDescent="0.2">
      <c r="A3" s="33">
        <v>30</v>
      </c>
      <c r="B3" s="31">
        <v>1</v>
      </c>
      <c r="C3" s="32">
        <v>1</v>
      </c>
    </row>
    <row r="4" spans="1:3" x14ac:dyDescent="0.2">
      <c r="A4" s="33">
        <v>31</v>
      </c>
      <c r="B4" s="31">
        <v>1.016</v>
      </c>
      <c r="C4" s="31">
        <v>1.016</v>
      </c>
    </row>
    <row r="5" spans="1:3" x14ac:dyDescent="0.2">
      <c r="A5" s="33">
        <v>32</v>
      </c>
      <c r="B5" s="31">
        <v>1.0309999999999999</v>
      </c>
      <c r="C5" s="31">
        <v>1.0169999999999999</v>
      </c>
    </row>
    <row r="6" spans="1:3" x14ac:dyDescent="0.2">
      <c r="A6" s="33">
        <v>33</v>
      </c>
      <c r="B6" s="31">
        <v>1.046</v>
      </c>
      <c r="C6" s="31">
        <v>1.046</v>
      </c>
    </row>
    <row r="7" spans="1:3" x14ac:dyDescent="0.2">
      <c r="A7" s="33">
        <v>34</v>
      </c>
      <c r="B7" s="31">
        <v>1.0589999999999999</v>
      </c>
      <c r="C7" s="31">
        <v>1.0589999999999999</v>
      </c>
    </row>
    <row r="8" spans="1:3" x14ac:dyDescent="0.2">
      <c r="A8" s="33">
        <v>35</v>
      </c>
      <c r="B8" s="31">
        <v>1.0720000000000001</v>
      </c>
      <c r="C8" s="31">
        <v>1.0720000000000001</v>
      </c>
    </row>
    <row r="9" spans="1:3" x14ac:dyDescent="0.2">
      <c r="A9" s="33">
        <v>36</v>
      </c>
      <c r="B9" s="31">
        <v>1.083</v>
      </c>
      <c r="C9" s="31">
        <v>1.0840000000000001</v>
      </c>
    </row>
    <row r="10" spans="1:3" x14ac:dyDescent="0.2">
      <c r="A10" s="33">
        <v>37</v>
      </c>
      <c r="B10" s="31">
        <v>1.0960000000000001</v>
      </c>
      <c r="C10" s="31">
        <v>1.097</v>
      </c>
    </row>
    <row r="11" spans="1:3" x14ac:dyDescent="0.2">
      <c r="A11" s="33">
        <v>38</v>
      </c>
      <c r="B11" s="31">
        <v>1.109</v>
      </c>
      <c r="C11" s="31">
        <v>1.1100000000000001</v>
      </c>
    </row>
    <row r="12" spans="1:3" x14ac:dyDescent="0.2">
      <c r="A12" s="33">
        <v>39</v>
      </c>
      <c r="B12" s="31">
        <v>1.1220000000000001</v>
      </c>
      <c r="C12" s="31">
        <v>1.1240000000000001</v>
      </c>
    </row>
    <row r="13" spans="1:3" x14ac:dyDescent="0.2">
      <c r="A13" s="33">
        <v>40</v>
      </c>
      <c r="B13" s="31">
        <v>1.135</v>
      </c>
      <c r="C13" s="31">
        <v>1.1379999999999999</v>
      </c>
    </row>
    <row r="14" spans="1:3" x14ac:dyDescent="0.2">
      <c r="A14" s="33">
        <v>41</v>
      </c>
      <c r="B14" s="31">
        <v>1.149</v>
      </c>
      <c r="C14" s="31">
        <v>1.153</v>
      </c>
    </row>
    <row r="15" spans="1:3" x14ac:dyDescent="0.2">
      <c r="A15" s="33">
        <v>42</v>
      </c>
      <c r="B15" s="31">
        <v>1.1619999999999999</v>
      </c>
      <c r="C15" s="31">
        <v>1.17</v>
      </c>
    </row>
    <row r="16" spans="1:3" x14ac:dyDescent="0.2">
      <c r="A16" s="33">
        <v>43</v>
      </c>
      <c r="B16" s="31">
        <v>1.1759999999999999</v>
      </c>
      <c r="C16" s="31">
        <v>1.1870000000000001</v>
      </c>
    </row>
    <row r="17" spans="1:3" x14ac:dyDescent="0.2">
      <c r="A17" s="33">
        <v>44</v>
      </c>
      <c r="B17" s="31">
        <v>1.1890000000000001</v>
      </c>
      <c r="C17" s="31">
        <v>1.2050000000000001</v>
      </c>
    </row>
    <row r="18" spans="1:3" x14ac:dyDescent="0.2">
      <c r="A18" s="33">
        <v>45</v>
      </c>
      <c r="B18" s="31">
        <v>1.2030000000000001</v>
      </c>
      <c r="C18" s="31">
        <v>1.2230000000000001</v>
      </c>
    </row>
    <row r="19" spans="1:3" x14ac:dyDescent="0.2">
      <c r="A19" s="33">
        <v>46</v>
      </c>
      <c r="B19" s="31">
        <v>1.218</v>
      </c>
      <c r="C19" s="31">
        <v>1.244</v>
      </c>
    </row>
    <row r="20" spans="1:3" x14ac:dyDescent="0.2">
      <c r="A20" s="33">
        <v>47</v>
      </c>
      <c r="B20" s="31">
        <v>1.2330000000000001</v>
      </c>
      <c r="C20" s="31">
        <v>1.2649999999999999</v>
      </c>
    </row>
    <row r="21" spans="1:3" x14ac:dyDescent="0.2">
      <c r="A21" s="33">
        <v>48</v>
      </c>
      <c r="B21" s="31">
        <v>1.248</v>
      </c>
      <c r="C21" s="31">
        <v>1.288</v>
      </c>
    </row>
    <row r="22" spans="1:3" x14ac:dyDescent="0.2">
      <c r="A22" s="33">
        <v>49</v>
      </c>
      <c r="B22" s="31">
        <v>1.2629999999999999</v>
      </c>
      <c r="C22" s="31">
        <v>1.3129999999999999</v>
      </c>
    </row>
    <row r="23" spans="1:3" x14ac:dyDescent="0.2">
      <c r="A23" s="33">
        <v>50</v>
      </c>
      <c r="B23" s="31">
        <v>1.2789999999999999</v>
      </c>
      <c r="C23" s="31">
        <v>1.34</v>
      </c>
    </row>
    <row r="24" spans="1:3" x14ac:dyDescent="0.2">
      <c r="A24" s="33">
        <v>51</v>
      </c>
      <c r="B24" s="31">
        <v>1.2969999999999999</v>
      </c>
      <c r="C24" s="31">
        <v>1.369</v>
      </c>
    </row>
    <row r="25" spans="1:3" x14ac:dyDescent="0.2">
      <c r="A25" s="33">
        <v>52</v>
      </c>
      <c r="B25" s="31">
        <v>1.3160000000000001</v>
      </c>
      <c r="C25" s="31">
        <v>1.401</v>
      </c>
    </row>
    <row r="26" spans="1:3" x14ac:dyDescent="0.2">
      <c r="A26" s="33">
        <v>53</v>
      </c>
      <c r="B26" s="31">
        <v>1.3380000000000001</v>
      </c>
      <c r="C26" s="31">
        <v>1.4350000000000001</v>
      </c>
    </row>
    <row r="27" spans="1:3" x14ac:dyDescent="0.2">
      <c r="A27" s="33">
        <v>54</v>
      </c>
      <c r="B27" s="31">
        <v>1.361</v>
      </c>
      <c r="C27" s="31">
        <v>1.47</v>
      </c>
    </row>
    <row r="28" spans="1:3" x14ac:dyDescent="0.2">
      <c r="A28" s="33">
        <v>55</v>
      </c>
      <c r="B28" s="31">
        <v>1.385</v>
      </c>
      <c r="C28" s="31">
        <v>1.5069999999999999</v>
      </c>
    </row>
    <row r="29" spans="1:3" ht="14.25" x14ac:dyDescent="0.2">
      <c r="A29" s="33">
        <v>56</v>
      </c>
      <c r="B29" s="31">
        <v>1.411</v>
      </c>
      <c r="C29" s="35">
        <v>1.5449999999999999</v>
      </c>
    </row>
    <row r="30" spans="1:3" ht="14.25" x14ac:dyDescent="0.2">
      <c r="A30" s="33">
        <v>57</v>
      </c>
      <c r="B30" s="31">
        <v>1.4370000000000001</v>
      </c>
      <c r="C30" s="34">
        <v>1.585</v>
      </c>
    </row>
    <row r="31" spans="1:3" ht="14.25" x14ac:dyDescent="0.2">
      <c r="A31" s="33">
        <v>58</v>
      </c>
      <c r="B31" s="31">
        <v>1.462</v>
      </c>
      <c r="C31" s="35">
        <v>1.625</v>
      </c>
    </row>
    <row r="32" spans="1:3" ht="14.25" x14ac:dyDescent="0.2">
      <c r="A32" s="33">
        <v>59</v>
      </c>
      <c r="B32" s="31">
        <v>1.488</v>
      </c>
      <c r="C32" s="34">
        <v>1.665</v>
      </c>
    </row>
    <row r="33" spans="1:3" ht="14.25" x14ac:dyDescent="0.2">
      <c r="A33" s="33">
        <v>60</v>
      </c>
      <c r="B33" s="31">
        <v>1.514</v>
      </c>
      <c r="C33" s="35">
        <v>1.7050000000000001</v>
      </c>
    </row>
    <row r="34" spans="1:3" ht="14.25" x14ac:dyDescent="0.2">
      <c r="A34" s="33">
        <v>61</v>
      </c>
      <c r="B34" s="31">
        <v>1.5409999999999999</v>
      </c>
      <c r="C34" s="34">
        <v>1.744</v>
      </c>
    </row>
    <row r="35" spans="1:3" ht="14.25" x14ac:dyDescent="0.2">
      <c r="A35" s="33">
        <v>62</v>
      </c>
      <c r="B35" s="31">
        <v>1.5680000000000001</v>
      </c>
      <c r="C35" s="35">
        <v>1.778</v>
      </c>
    </row>
    <row r="36" spans="1:3" ht="14.25" x14ac:dyDescent="0.2">
      <c r="A36" s="33">
        <v>63</v>
      </c>
      <c r="B36" s="31">
        <v>1.5980000000000001</v>
      </c>
      <c r="C36" s="34">
        <v>1.8080000000000001</v>
      </c>
    </row>
    <row r="37" spans="1:3" ht="14.25" x14ac:dyDescent="0.2">
      <c r="A37" s="33">
        <v>64</v>
      </c>
      <c r="B37" s="31">
        <v>1.629</v>
      </c>
      <c r="C37" s="35">
        <v>1.839</v>
      </c>
    </row>
    <row r="38" spans="1:3" ht="14.25" x14ac:dyDescent="0.2">
      <c r="A38" s="33">
        <v>65</v>
      </c>
      <c r="B38" s="31">
        <v>1.663</v>
      </c>
      <c r="C38" s="34">
        <v>1.873</v>
      </c>
    </row>
    <row r="39" spans="1:3" ht="14.25" x14ac:dyDescent="0.2">
      <c r="A39" s="33">
        <v>66</v>
      </c>
      <c r="B39" s="31">
        <v>1.6990000000000001</v>
      </c>
      <c r="C39" s="35">
        <v>1.909</v>
      </c>
    </row>
    <row r="40" spans="1:3" ht="14.25" x14ac:dyDescent="0.2">
      <c r="A40" s="33">
        <v>67</v>
      </c>
      <c r="B40" s="31">
        <v>1.738</v>
      </c>
      <c r="C40" s="34">
        <v>1.948</v>
      </c>
    </row>
    <row r="41" spans="1:3" ht="14.25" x14ac:dyDescent="0.2">
      <c r="A41" s="33">
        <v>68</v>
      </c>
      <c r="B41" s="31">
        <v>1.7789999999999999</v>
      </c>
      <c r="C41" s="35">
        <v>1.9890000000000001</v>
      </c>
    </row>
    <row r="42" spans="1:3" ht="14.25" x14ac:dyDescent="0.2">
      <c r="A42" s="33">
        <v>69</v>
      </c>
      <c r="B42" s="31">
        <v>1.823</v>
      </c>
      <c r="C42" s="34">
        <v>2.0329999999999999</v>
      </c>
    </row>
    <row r="43" spans="1:3" ht="14.25" x14ac:dyDescent="0.2">
      <c r="A43" s="33">
        <v>70</v>
      </c>
      <c r="B43" s="31">
        <v>1.867</v>
      </c>
      <c r="C43" s="35">
        <v>2.077</v>
      </c>
    </row>
    <row r="44" spans="1:3" ht="14.25" x14ac:dyDescent="0.2">
      <c r="A44" s="33">
        <v>71</v>
      </c>
      <c r="B44" s="31">
        <v>1.91</v>
      </c>
      <c r="C44" s="34">
        <v>2.12</v>
      </c>
    </row>
    <row r="45" spans="1:3" ht="14.25" x14ac:dyDescent="0.2">
      <c r="A45" s="33">
        <v>72</v>
      </c>
      <c r="B45" s="31">
        <v>1.9530000000000001</v>
      </c>
      <c r="C45" s="35">
        <v>2.1629999999999998</v>
      </c>
    </row>
    <row r="46" spans="1:3" ht="14.25" x14ac:dyDescent="0.2">
      <c r="A46" s="33">
        <v>73</v>
      </c>
      <c r="B46" s="31">
        <v>2.004</v>
      </c>
      <c r="C46" s="34">
        <v>2.214</v>
      </c>
    </row>
    <row r="47" spans="1:3" ht="14.25" x14ac:dyDescent="0.2">
      <c r="A47" s="33">
        <v>74</v>
      </c>
      <c r="B47" s="31">
        <v>2.06</v>
      </c>
      <c r="C47" s="35">
        <v>2.27</v>
      </c>
    </row>
    <row r="48" spans="1:3" ht="14.25" x14ac:dyDescent="0.2">
      <c r="A48" s="33">
        <v>75</v>
      </c>
      <c r="B48" s="31">
        <v>2.117</v>
      </c>
      <c r="C48" s="34">
        <v>2.327</v>
      </c>
    </row>
    <row r="49" spans="1:3" ht="14.25" x14ac:dyDescent="0.2">
      <c r="A49" s="33">
        <v>76</v>
      </c>
      <c r="B49" s="31">
        <v>2.181</v>
      </c>
      <c r="C49" s="35">
        <v>2.391</v>
      </c>
    </row>
    <row r="50" spans="1:3" ht="14.25" x14ac:dyDescent="0.2">
      <c r="A50" s="33">
        <v>77</v>
      </c>
      <c r="B50" s="31">
        <v>2.2549999999999999</v>
      </c>
      <c r="C50" s="34">
        <v>2.4649999999999999</v>
      </c>
    </row>
    <row r="51" spans="1:3" ht="14.25" x14ac:dyDescent="0.2">
      <c r="A51" s="33">
        <v>78</v>
      </c>
      <c r="B51" s="31">
        <v>2.3359999999999999</v>
      </c>
      <c r="C51" s="35">
        <v>2.5459999999999998</v>
      </c>
    </row>
    <row r="52" spans="1:3" ht="14.25" x14ac:dyDescent="0.2">
      <c r="A52" s="33">
        <v>79</v>
      </c>
      <c r="B52" s="31">
        <v>2.419</v>
      </c>
      <c r="C52" s="34">
        <v>2.629</v>
      </c>
    </row>
    <row r="53" spans="1:3" ht="14.25" x14ac:dyDescent="0.2">
      <c r="A53" s="33">
        <v>80</v>
      </c>
      <c r="B53" s="31">
        <v>2.504</v>
      </c>
      <c r="C53" s="35">
        <v>2.714</v>
      </c>
    </row>
    <row r="54" spans="1:3" ht="14.25" x14ac:dyDescent="0.2">
      <c r="A54" s="33">
        <v>81</v>
      </c>
      <c r="B54" s="31">
        <v>2.597</v>
      </c>
      <c r="C54" s="36"/>
    </row>
    <row r="55" spans="1:3" ht="14.25" x14ac:dyDescent="0.2">
      <c r="A55" s="33">
        <v>82</v>
      </c>
      <c r="B55" s="31">
        <v>2.702</v>
      </c>
      <c r="C55" s="36"/>
    </row>
    <row r="56" spans="1:3" ht="14.25" x14ac:dyDescent="0.2">
      <c r="A56" s="33">
        <v>83</v>
      </c>
      <c r="B56" s="31">
        <v>2.831</v>
      </c>
      <c r="C56" s="36"/>
    </row>
    <row r="57" spans="1:3" ht="14.25" x14ac:dyDescent="0.2">
      <c r="A57" s="33">
        <v>84</v>
      </c>
      <c r="B57" s="31">
        <v>2.9809999999999999</v>
      </c>
      <c r="C57" s="36"/>
    </row>
    <row r="58" spans="1:3" ht="14.25" x14ac:dyDescent="0.2">
      <c r="A58" s="33">
        <v>85</v>
      </c>
      <c r="B58" s="31">
        <v>3.153</v>
      </c>
      <c r="C58" s="36"/>
    </row>
    <row r="59" spans="1:3" ht="14.25" x14ac:dyDescent="0.2">
      <c r="A59" s="33">
        <v>86</v>
      </c>
      <c r="B59" s="31">
        <v>3.3519999999999999</v>
      </c>
      <c r="C59" s="36"/>
    </row>
    <row r="60" spans="1:3" ht="14.25" x14ac:dyDescent="0.2">
      <c r="A60" s="33">
        <v>87</v>
      </c>
      <c r="B60" s="31">
        <v>3.58</v>
      </c>
      <c r="C60" s="36"/>
    </row>
    <row r="61" spans="1:3" ht="14.25" x14ac:dyDescent="0.2">
      <c r="A61" s="33">
        <v>88</v>
      </c>
      <c r="B61" s="31">
        <v>3.8420000000000001</v>
      </c>
      <c r="C61" s="36"/>
    </row>
    <row r="62" spans="1:3" ht="14.25" x14ac:dyDescent="0.2">
      <c r="A62" s="33">
        <v>89</v>
      </c>
      <c r="B62" s="31">
        <v>4.1449999999999996</v>
      </c>
      <c r="C62" s="36"/>
    </row>
    <row r="63" spans="1:3" ht="14.25" x14ac:dyDescent="0.2">
      <c r="A63" s="33">
        <v>90</v>
      </c>
      <c r="B63" s="31">
        <v>4.4930000000000003</v>
      </c>
      <c r="C63" s="36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7</vt:i4>
      </vt:variant>
    </vt:vector>
  </HeadingPairs>
  <TitlesOfParts>
    <vt:vector size="16" baseType="lpstr">
      <vt:lpstr>Pulje 1</vt:lpstr>
      <vt:lpstr>Pulje 1(2)</vt:lpstr>
      <vt:lpstr>Pulje 2</vt:lpstr>
      <vt:lpstr>Pulje 3</vt:lpstr>
      <vt:lpstr>Pulje 4</vt:lpstr>
      <vt:lpstr>Pulje 5</vt:lpstr>
      <vt:lpstr>Pulje 6</vt:lpstr>
      <vt:lpstr>Ark1</vt:lpstr>
      <vt:lpstr>Meltzer-Faber</vt:lpstr>
      <vt:lpstr>'Pulje 1'!Utskriftsområde</vt:lpstr>
      <vt:lpstr>'Pulje 1(2)'!Utskriftsområde</vt:lpstr>
      <vt:lpstr>'Pulje 2'!Utskriftsområde</vt:lpstr>
      <vt:lpstr>'Pulje 3'!Utskriftsområde</vt:lpstr>
      <vt:lpstr>'Pulje 4'!Utskriftsområde</vt:lpstr>
      <vt:lpstr>'Pulje 5'!Utskriftsområde</vt:lpstr>
      <vt:lpstr>'Pulje 6'!Utskriftsområde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Johan</cp:lastModifiedBy>
  <cp:lastPrinted>2022-09-24T07:27:14Z</cp:lastPrinted>
  <dcterms:created xsi:type="dcterms:W3CDTF">2001-08-31T20:44:44Z</dcterms:created>
  <dcterms:modified xsi:type="dcterms:W3CDTF">2024-01-17T15:59:04Z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